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120" windowWidth="20730" windowHeight="8685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56" i="1" l="1"/>
  <c r="O108" i="1" l="1"/>
  <c r="R129" i="1" l="1"/>
  <c r="R127" i="1"/>
  <c r="R126" i="1"/>
  <c r="R125" i="1"/>
  <c r="R120" i="1" s="1"/>
  <c r="R124" i="1"/>
  <c r="R15" i="1" s="1"/>
  <c r="R122" i="1"/>
  <c r="R121" i="1"/>
  <c r="R11" i="1" s="1"/>
  <c r="R113" i="1"/>
  <c r="R107" i="1"/>
  <c r="R101" i="1"/>
  <c r="R92" i="1"/>
  <c r="R90" i="1" s="1"/>
  <c r="R88" i="1" s="1"/>
  <c r="R82" i="1"/>
  <c r="R81" i="1" s="1"/>
  <c r="R73" i="1"/>
  <c r="R72" i="1" s="1"/>
  <c r="R68" i="1"/>
  <c r="R59" i="1"/>
  <c r="R48" i="1"/>
  <c r="R44" i="1"/>
  <c r="R37" i="1"/>
  <c r="R34" i="1"/>
  <c r="R31" i="1"/>
  <c r="R27" i="1"/>
  <c r="R12" i="1"/>
  <c r="R99" i="1" l="1"/>
  <c r="R98" i="1" s="1"/>
  <c r="R17" i="1"/>
  <c r="R16" i="1" s="1"/>
  <c r="R55" i="1"/>
  <c r="R54" i="1" s="1"/>
  <c r="R119" i="1"/>
  <c r="R14" i="1"/>
  <c r="R10" i="1"/>
  <c r="R9" i="1" s="1"/>
  <c r="O129" i="1"/>
  <c r="O124" i="1" s="1"/>
  <c r="P129" i="1"/>
  <c r="P124" i="1" s="1"/>
  <c r="Q129" i="1"/>
  <c r="Q124" i="1" s="1"/>
  <c r="N129" i="1"/>
  <c r="N124" i="1" s="1"/>
  <c r="O127" i="1"/>
  <c r="O122" i="1" s="1"/>
  <c r="P127" i="1"/>
  <c r="P122" i="1" s="1"/>
  <c r="Q127" i="1"/>
  <c r="Q122" i="1" s="1"/>
  <c r="N127" i="1"/>
  <c r="N122" i="1" s="1"/>
  <c r="O126" i="1"/>
  <c r="O121" i="1" s="1"/>
  <c r="P126" i="1"/>
  <c r="P121" i="1" s="1"/>
  <c r="Q126" i="1"/>
  <c r="Q121" i="1" s="1"/>
  <c r="N126" i="1"/>
  <c r="N121" i="1" s="1"/>
  <c r="O125" i="1"/>
  <c r="O120" i="1" s="1"/>
  <c r="O119" i="1" s="1"/>
  <c r="P125" i="1"/>
  <c r="P120" i="1" s="1"/>
  <c r="P119" i="1" s="1"/>
  <c r="Q125" i="1"/>
  <c r="Q120" i="1" s="1"/>
  <c r="Q119" i="1" s="1"/>
  <c r="N125" i="1"/>
  <c r="N120" i="1" s="1"/>
  <c r="O113" i="1"/>
  <c r="P113" i="1"/>
  <c r="Q113" i="1"/>
  <c r="N113" i="1"/>
  <c r="O107" i="1"/>
  <c r="P107" i="1"/>
  <c r="Q107" i="1"/>
  <c r="N107" i="1"/>
  <c r="N119" i="1" l="1"/>
  <c r="O101" i="1"/>
  <c r="P101" i="1"/>
  <c r="P99" i="1" s="1"/>
  <c r="Q101" i="1"/>
  <c r="Q99" i="1" s="1"/>
  <c r="N101" i="1"/>
  <c r="N99" i="1" s="1"/>
  <c r="N98" i="1" s="1"/>
  <c r="P98" i="1"/>
  <c r="Q98" i="1"/>
  <c r="O99" i="1" l="1"/>
  <c r="O98" i="1" s="1"/>
  <c r="O92" i="1"/>
  <c r="P92" i="1"/>
  <c r="Q92" i="1"/>
  <c r="N92" i="1"/>
  <c r="O82" i="1"/>
  <c r="O81" i="1" s="1"/>
  <c r="P82" i="1"/>
  <c r="P81" i="1" s="1"/>
  <c r="Q82" i="1"/>
  <c r="N82" i="1"/>
  <c r="N81" i="1" s="1"/>
  <c r="Q81" i="1"/>
  <c r="O73" i="1"/>
  <c r="O72" i="1" s="1"/>
  <c r="P73" i="1"/>
  <c r="Q73" i="1"/>
  <c r="Q72" i="1" s="1"/>
  <c r="N73" i="1"/>
  <c r="P72" i="1"/>
  <c r="N72" i="1"/>
  <c r="O68" i="1"/>
  <c r="P68" i="1"/>
  <c r="Q68" i="1"/>
  <c r="N68" i="1"/>
  <c r="O59" i="1"/>
  <c r="O55" i="1" s="1"/>
  <c r="O54" i="1" s="1"/>
  <c r="P59" i="1"/>
  <c r="P55" i="1" s="1"/>
  <c r="P54" i="1" s="1"/>
  <c r="Q59" i="1"/>
  <c r="Q55" i="1" s="1"/>
  <c r="Q54" i="1" s="1"/>
  <c r="N59" i="1"/>
  <c r="N55" i="1" s="1"/>
  <c r="N54" i="1" s="1"/>
  <c r="O48" i="1"/>
  <c r="P48" i="1"/>
  <c r="Q48" i="1"/>
  <c r="N48" i="1"/>
  <c r="O44" i="1"/>
  <c r="P44" i="1"/>
  <c r="Q44" i="1"/>
  <c r="N44" i="1"/>
  <c r="O37" i="1"/>
  <c r="P37" i="1"/>
  <c r="Q37" i="1"/>
  <c r="N37" i="1"/>
  <c r="O34" i="1"/>
  <c r="P34" i="1"/>
  <c r="Q34" i="1"/>
  <c r="N34" i="1"/>
  <c r="O31" i="1"/>
  <c r="P31" i="1"/>
  <c r="Q31" i="1"/>
  <c r="N31" i="1"/>
  <c r="O27" i="1"/>
  <c r="O17" i="1" s="1"/>
  <c r="O16" i="1" s="1"/>
  <c r="P27" i="1"/>
  <c r="P17" i="1" s="1"/>
  <c r="P16" i="1" s="1"/>
  <c r="Q27" i="1"/>
  <c r="Q17" i="1" s="1"/>
  <c r="Q16" i="1" s="1"/>
  <c r="N27" i="1"/>
  <c r="N17" i="1" s="1"/>
  <c r="N16" i="1" s="1"/>
  <c r="Q90" i="1" l="1"/>
  <c r="Q88" i="1" s="1"/>
  <c r="O90" i="1"/>
  <c r="O88" i="1" s="1"/>
  <c r="N90" i="1"/>
  <c r="P88" i="1"/>
  <c r="P90" i="1"/>
  <c r="O15" i="1"/>
  <c r="P15" i="1"/>
  <c r="Q15" i="1"/>
  <c r="N15" i="1"/>
  <c r="P14" i="1"/>
  <c r="Q14" i="1"/>
  <c r="N14" i="1"/>
  <c r="O12" i="1"/>
  <c r="P12" i="1"/>
  <c r="Q12" i="1"/>
  <c r="N12" i="1"/>
  <c r="O11" i="1"/>
  <c r="P11" i="1"/>
  <c r="Q11" i="1"/>
  <c r="N11" i="1"/>
  <c r="O10" i="1"/>
  <c r="P10" i="1"/>
  <c r="P9" i="1" s="1"/>
  <c r="Q10" i="1"/>
  <c r="N10" i="1"/>
  <c r="N9" i="1" s="1"/>
  <c r="Q9" i="1"/>
  <c r="O14" i="1" l="1"/>
  <c r="O9" i="1" s="1"/>
</calcChain>
</file>

<file path=xl/sharedStrings.xml><?xml version="1.0" encoding="utf-8"?>
<sst xmlns="http://schemas.openxmlformats.org/spreadsheetml/2006/main" count="780" uniqueCount="260">
  <si>
    <t>Код аналитической программной классификации</t>
  </si>
  <si>
    <t>Наименование государственной программы, подпрограммы, основного мероприятия, мероприятия</t>
  </si>
  <si>
    <t>Ответственный исполнитель, соисполнитель</t>
  </si>
  <si>
    <t>Код бюджетной классификации</t>
  </si>
  <si>
    <t>Расходы бюджета Удмуртской Республики, тыс. рублей</t>
  </si>
  <si>
    <t>ГП</t>
  </si>
  <si>
    <t>Пп</t>
  </si>
  <si>
    <t>ОМ</t>
  </si>
  <si>
    <t>М</t>
  </si>
  <si>
    <t>ГРБС</t>
  </si>
  <si>
    <t>РЗ</t>
  </si>
  <si>
    <t>Пр</t>
  </si>
  <si>
    <t>ЦС</t>
  </si>
  <si>
    <t>ВР</t>
  </si>
  <si>
    <t>2015 год</t>
  </si>
  <si>
    <t>2016 год</t>
  </si>
  <si>
    <t>2017 год</t>
  </si>
  <si>
    <t>2018 год</t>
  </si>
  <si>
    <t>2019 год</t>
  </si>
  <si>
    <t>2020 год</t>
  </si>
  <si>
    <t>Всего</t>
  </si>
  <si>
    <t>Министерство культуры и туризма Удмуртской Республики</t>
  </si>
  <si>
    <t>Министерство строительства, архитектуры и жилищной политики Удмуртской Республики</t>
  </si>
  <si>
    <t>Министерство энергетики, жилищно-коммунального хозяйства и государственного регулирования тарифов Удмуртской Республики</t>
  </si>
  <si>
    <t>Министерство национальной политики Удмуртской Республики</t>
  </si>
  <si>
    <t>Агентство по государственной охране объектов культурного наследия Удмуртской Республики</t>
  </si>
  <si>
    <t>Министерство транспорта и дорожного хозяйства Удмуртской Республики</t>
  </si>
  <si>
    <t>Поддержка профессионального искусства и народного творчества</t>
  </si>
  <si>
    <t>Показ спектаклей</t>
  </si>
  <si>
    <t>0810100000, 0810258</t>
  </si>
  <si>
    <t>621, 622</t>
  </si>
  <si>
    <t>Показ концертных программ</t>
  </si>
  <si>
    <t>0810200000, 0810260</t>
  </si>
  <si>
    <t>Реализация творческой деятельности населения путем участия в самодеятельном (любительском) художественном творчестве</t>
  </si>
  <si>
    <t>0810300000, 0810238</t>
  </si>
  <si>
    <t>Создание спектаклей</t>
  </si>
  <si>
    <t>Создание музыкальных, балетных спектаклей</t>
  </si>
  <si>
    <t>0810500000, 0810257</t>
  </si>
  <si>
    <t>Создание концертных программ</t>
  </si>
  <si>
    <t>0810600000, 0810261</t>
  </si>
  <si>
    <t>Организация цирковых представлений</t>
  </si>
  <si>
    <t>0810700000, 0810262</t>
  </si>
  <si>
    <t>Организация и проведение культурно-массовых мероприятий</t>
  </si>
  <si>
    <t>0810800000, 0810236</t>
  </si>
  <si>
    <t>Реализация Концепции долгосрочного развития театрального дела в Удмуртской Республике на период до 2020 года</t>
  </si>
  <si>
    <t>01, 04</t>
  </si>
  <si>
    <t>0811000000, 0810232</t>
  </si>
  <si>
    <t>Субсидии для поддержки театров Удмуртской Республики</t>
  </si>
  <si>
    <t>622, 540</t>
  </si>
  <si>
    <t>Поддержка творческой деятельности и укрепление материально-технической базы муниципальных театров в населенных пунктах с численностью населения до 300 тысяч человек</t>
  </si>
  <si>
    <t>Поддержка творческой деятельности и техническое оснащение детских и кукольных театров</t>
  </si>
  <si>
    <t>Поддержка традиционной народной культуры</t>
  </si>
  <si>
    <t>0811100000, 0810265, 0810634</t>
  </si>
  <si>
    <t>0811100000, 0811102650, 0810265</t>
  </si>
  <si>
    <t>Поддержка творческих профессиональных союзов на проведение социально значимых мероприятий в сфере культуры и туризма</t>
  </si>
  <si>
    <t>0811106340, 0810634</t>
  </si>
  <si>
    <t>Поддержка молодых дарований в области художественного творчества</t>
  </si>
  <si>
    <t>07, 08</t>
  </si>
  <si>
    <t>09, 04</t>
  </si>
  <si>
    <t>0811200000, 0810266, 0810223</t>
  </si>
  <si>
    <t>0811200000, 0811202660, 0810266</t>
  </si>
  <si>
    <t>Награждение ежегодными стипендиями Правительства Удмуртской Республики имени Г.М. Корепанова-Камского</t>
  </si>
  <si>
    <t>0811200000, 0811202230, 0810223</t>
  </si>
  <si>
    <t>Популяризация и пропаганда классического музыкального искусства и циркового дела</t>
  </si>
  <si>
    <t>0811300000, 0810255, 0810648, 0810649</t>
  </si>
  <si>
    <t>Проведение музыкального фестиваля, посвященного П.И. Чайковскому</t>
  </si>
  <si>
    <t>0811300000, 0811302550, 0810255</t>
  </si>
  <si>
    <t>Международный фестиваль циркового искусства</t>
  </si>
  <si>
    <t>0811300000, 0811306480, 0810648</t>
  </si>
  <si>
    <t>Проведение цирковых и праздничных мероприятий для детей</t>
  </si>
  <si>
    <t>0811300000, 0811306490, 0810649</t>
  </si>
  <si>
    <t>Организация и содержание виртуальных концертных залов</t>
  </si>
  <si>
    <t>Государственная поддержка муниципальных учреждений культуры, находящихся на территориях сельских поселений</t>
  </si>
  <si>
    <t>0811500000, 0811551470, 0815147</t>
  </si>
  <si>
    <t>Государственная поддержка лучших работников муниципальных учреждений культуры, находящихся на территориях сельских поселений</t>
  </si>
  <si>
    <t>0811600000, 0811651480, 0815148</t>
  </si>
  <si>
    <t>Целевые мероприятия в сфере культуры по поддержке профессионального искусства и народного творчества</t>
  </si>
  <si>
    <t>0815014, 0811900000</t>
  </si>
  <si>
    <t>Организация и проведение международных, всероссийских, региональных фестивалей, конкурсов, праздников в сфере народного творчества</t>
  </si>
  <si>
    <t>Поддержка детских школ искусств</t>
  </si>
  <si>
    <t>Участие в мероприятиях, представляющих Удмуртскую Республику на всероссийском и международном уровнях</t>
  </si>
  <si>
    <t>622, 120</t>
  </si>
  <si>
    <t>Обновление и модернизация материально-технической базы учреждений культуры села, в том числе приобретение специального оборудования и специализированного автотранспорта</t>
  </si>
  <si>
    <t>08121R0140, 0812150140</t>
  </si>
  <si>
    <t>Создание драматических, кукольных спектаклей</t>
  </si>
  <si>
    <t>0810400000, 0810259</t>
  </si>
  <si>
    <t>Демонстрация объектов дикой природы в искусственно созданной среде обитания</t>
  </si>
  <si>
    <t>0810900000, 0810242</t>
  </si>
  <si>
    <t>Предоставление субсидий для поддержки театров и государственных профессиональных образовательных организаций Удмуртской Республики, осуществляющих подготовку кадров в области культуры и искусства в Удмуртской Республике</t>
  </si>
  <si>
    <t>0811002320, 0810232</t>
  </si>
  <si>
    <t>Развитие библиотечного дела</t>
  </si>
  <si>
    <t>Обеспечение деятельности государственных библиотек</t>
  </si>
  <si>
    <t>611, 621</t>
  </si>
  <si>
    <t>Обеспечение физического сохранения и безопасности библиотечного фонда</t>
  </si>
  <si>
    <t>0820200000, 0820251</t>
  </si>
  <si>
    <t>Библиографическая обработка документов и организация каталогов</t>
  </si>
  <si>
    <t>0820300000, 0820252</t>
  </si>
  <si>
    <t>Комплектование библиотечных фондов</t>
  </si>
  <si>
    <t>Комплектование библиотечного фонда сети муниципальных библиотек</t>
  </si>
  <si>
    <t>Комплектование библиотечных фондов государственных библиотек</t>
  </si>
  <si>
    <t>612, 622</t>
  </si>
  <si>
    <t>Методическая работа в установленной сфере деятельности</t>
  </si>
  <si>
    <t>0820600000, 0820237</t>
  </si>
  <si>
    <t>0820700000, 0820236</t>
  </si>
  <si>
    <t>Поддержка профессиональной деятельности в области продвижения книги и чтения</t>
  </si>
  <si>
    <t>0820800000, 0820612</t>
  </si>
  <si>
    <t>0820800000, 0820806120, 0820612</t>
  </si>
  <si>
    <t>350, 613</t>
  </si>
  <si>
    <t>Целевые мероприятия в сфере культуры по развитию библиотечного дела</t>
  </si>
  <si>
    <t>Создание на конкурсной основе модельных сельских библиотек</t>
  </si>
  <si>
    <t>0821000000, 0825146</t>
  </si>
  <si>
    <t>0821000000, 0821051460, 0825146</t>
  </si>
  <si>
    <t>520, 540, 622</t>
  </si>
  <si>
    <t>Осуществление библиотечного, библиографического и информационного обслуживания пользователей библиотеки</t>
  </si>
  <si>
    <t>0820100000, 0820250</t>
  </si>
  <si>
    <t>Приобретение книг и литературно-художественных журналов для республиканских и муниципальных библиотек</t>
  </si>
  <si>
    <t>0820500000, 0820248, 0825144, 0820502490, 0820502480, 0820556100, 0820551440</t>
  </si>
  <si>
    <t>612, 622, 540</t>
  </si>
  <si>
    <t>Развитие музейного дела</t>
  </si>
  <si>
    <t>Обеспечение деятельности государственных музеев</t>
  </si>
  <si>
    <t>Формирование, учет, хранение, изучение, публикация и обеспечение сохранности и безопасности предметов Музейного фонда Российской Федерации</t>
  </si>
  <si>
    <t>0830200000, 0830245</t>
  </si>
  <si>
    <t>611, 612</t>
  </si>
  <si>
    <t>0830300000, 0830236</t>
  </si>
  <si>
    <t>0830400000, 0830237</t>
  </si>
  <si>
    <t>Организация и проведение мероприятий, направленных на развитие культуры и туризма в Удмуртской Республике</t>
  </si>
  <si>
    <t>08311R0140</t>
  </si>
  <si>
    <t>Предоставление доступа к музейным фондам</t>
  </si>
  <si>
    <t>0830100000, 0830244</t>
  </si>
  <si>
    <t>Сохранение и развитие национального культурного наследия</t>
  </si>
  <si>
    <t>Обеспечение деятельности государственных учреждений культуры по сохранению и развитию национального культурного наследия</t>
  </si>
  <si>
    <t>0840200000, 0840237</t>
  </si>
  <si>
    <t>Целевые мероприятия в сфере культуры по сохранению и развитию национального культурного наследия</t>
  </si>
  <si>
    <t>Проведение обучающих семинаров, конференций, круглых столов, организация образовательных проектов, направленных на сохранение национальных и культурных традиций</t>
  </si>
  <si>
    <t>Сохранение нематериального и материального культурного наследия народов Российской Федерации</t>
  </si>
  <si>
    <t>0840100000, 0840235</t>
  </si>
  <si>
    <t>Государственная охрана, сохранение и популяризация объектов культурного наследия (памятников истории и культуры) народов Российской Федерации</t>
  </si>
  <si>
    <t>Осуществление полномочий в области охраны объектов культурного наследия</t>
  </si>
  <si>
    <t>0850100000, 0855950, 0850001</t>
  </si>
  <si>
    <t>0850159500, 0855950</t>
  </si>
  <si>
    <t>120, 240</t>
  </si>
  <si>
    <t>0850100000, 0850159500</t>
  </si>
  <si>
    <t>Сохранение, использование, популяризация и государственная охрана объектов культурного наследия (памятников истории и культуры) народов Российской Федерации</t>
  </si>
  <si>
    <t>0850200000, 0850269</t>
  </si>
  <si>
    <t>Создание условий для реализации государственной программы</t>
  </si>
  <si>
    <t>Реализация установленных функций (полномочий) государственного органа</t>
  </si>
  <si>
    <t>0870100000, 0870003</t>
  </si>
  <si>
    <t>120, 240, 320, 830, 850</t>
  </si>
  <si>
    <t>Уплата налогов</t>
  </si>
  <si>
    <t>0870200000, 0870062, 0870064</t>
  </si>
  <si>
    <t>Уплата налога на имущество организаций Министерством культуры и туризма Удмуртской Республики и учреждениями, подведомственными Министерству культуры и туризма Удмуртской Республики</t>
  </si>
  <si>
    <t>0870200000, 0870200620, 0870062</t>
  </si>
  <si>
    <t>612, 622, 850</t>
  </si>
  <si>
    <t>Уплата земельного налога учреждениями, подведомственными Министерству культуры и туризма Удмуртской Республики</t>
  </si>
  <si>
    <t>0870200000, 0870200640, 0870064</t>
  </si>
  <si>
    <t>Выполнение транспортных работ по обслуживанию Министерства культуры и туризма Удмуртской Республики и учреждений, подведомственных Министерству культуры и туризма Удмуртской Республики</t>
  </si>
  <si>
    <t>Совершенствование кадрового обеспечения</t>
  </si>
  <si>
    <t>Организация и проведение аттестации педагогических работников образовательных организаций, находящихся в ведении Удмуртской Республики, муниципальных и частных образовательных организаций, находящихся на территории Удмуртской Республики, осуществляющих образовательную деятельность в сфере культуры и туризма</t>
  </si>
  <si>
    <t>0870400000, 0870402280</t>
  </si>
  <si>
    <t>0870500000, 0870507380</t>
  </si>
  <si>
    <t>Реализация дополнительных профессиональных программ</t>
  </si>
  <si>
    <t>0870800000, 0870182</t>
  </si>
  <si>
    <t>Проведение мероприятий по обеспечению безопасности учреждений в сфере культуры и Министерства культуры и туризма Удмуртской Республики</t>
  </si>
  <si>
    <t>Государственная поддержка социально ориентированных некоммерческих организаций, осуществляющих деятельность в сфере культуры и туризма</t>
  </si>
  <si>
    <t>Обеспечение поэтапного доступа социально ориентированных некоммерческих организаций, осуществляющих деятельность в сфере культуры, к бюджетным средствам, выделяемым на предоставление услуг населению в сфере культуры</t>
  </si>
  <si>
    <t>Проведение мероприятий по обеспечению безопасности учреждений в сфере культуры</t>
  </si>
  <si>
    <t>09, 01</t>
  </si>
  <si>
    <t>0870900000, 0870907550</t>
  </si>
  <si>
    <t>Развитие туризма</t>
  </si>
  <si>
    <t>Мероприятия, направленные на развитие внутреннего и въездного туризма в Удмуртской Республике</t>
  </si>
  <si>
    <t>0880100000, 0880530</t>
  </si>
  <si>
    <t>04, 05</t>
  </si>
  <si>
    <t>12, 02</t>
  </si>
  <si>
    <t>Развитие туристической инфраструктуры муниципальных образований в Удмуртской Республике</t>
  </si>
  <si>
    <t>0880100000, 0880105300</t>
  </si>
  <si>
    <t>612, 540</t>
  </si>
  <si>
    <t>Организация и проведение мероприятий, направленных на обеспечение продвижения и рекламно-информационную поддержку республиканского туристского продукта на внутреннем и международном рынках</t>
  </si>
  <si>
    <t>Организация и проведение ежегодной республиканской туристской выставки</t>
  </si>
  <si>
    <t>0880100000, 0880105300, 0880530</t>
  </si>
  <si>
    <t>612, 622, 240</t>
  </si>
  <si>
    <t>Участие Удмуртской Республики в региональных, российских и международных выставках, семинарах, конференциях, форумах по вопросам развития внутреннего и въездного туризма</t>
  </si>
  <si>
    <t>Кадровое и научно-методическое обеспечение развития въездного и внутреннего туризма</t>
  </si>
  <si>
    <t>0880100000, 08801R1100</t>
  </si>
  <si>
    <t>0880100000, 0880151100</t>
  </si>
  <si>
    <t>630, 612, 244</t>
  </si>
  <si>
    <t>РЕСУРСНОЕ ОБЕСПЕЧЕНИЕ
РЕАЛИЗАЦИИ ГОСУДАРСТВЕННОЙ ПРОГРАММЫ ЗА СЧЕТ СРЕДСТВ
БЮДЖЕТА УДМУРТСКОЙ РЕСПУБЛИКИ</t>
  </si>
  <si>
    <t>Ответственный исполнитель                                                                 Министерство культуры и туризма
государственной программы                                                                           Удмуртской Республики</t>
  </si>
  <si>
    <t>08</t>
  </si>
  <si>
    <t>01</t>
  </si>
  <si>
    <t>02</t>
  </si>
  <si>
    <t>03</t>
  </si>
  <si>
    <t>04</t>
  </si>
  <si>
    <t>0810400000</t>
  </si>
  <si>
    <t>05</t>
  </si>
  <si>
    <t>06</t>
  </si>
  <si>
    <t>07</t>
  </si>
  <si>
    <t>1</t>
  </si>
  <si>
    <t>09</t>
  </si>
  <si>
    <t>0810900000</t>
  </si>
  <si>
    <t>0811000000</t>
  </si>
  <si>
    <t>540</t>
  </si>
  <si>
    <t>0811400000</t>
  </si>
  <si>
    <t>02, 01</t>
  </si>
  <si>
    <t>0811900000, 08119R0140</t>
  </si>
  <si>
    <t>0815014</t>
  </si>
  <si>
    <t>0812000000, 0812000370</t>
  </si>
  <si>
    <t>0812100000</t>
  </si>
  <si>
    <t>0820100000</t>
  </si>
  <si>
    <t>0820500000</t>
  </si>
  <si>
    <t>0825014</t>
  </si>
  <si>
    <t>0830100000</t>
  </si>
  <si>
    <t>0831200000</t>
  </si>
  <si>
    <t>0840100000</t>
  </si>
  <si>
    <t>0840400000</t>
  </si>
  <si>
    <t>0850100000</t>
  </si>
  <si>
    <t>0850001</t>
  </si>
  <si>
    <t>621, 622, 612</t>
  </si>
  <si>
    <t>0870300000</t>
  </si>
  <si>
    <t>0870400000</t>
  </si>
  <si>
    <t>0870900000</t>
  </si>
  <si>
    <t>0871200000</t>
  </si>
  <si>
    <t>0871700000</t>
  </si>
  <si>
    <t>05, 04</t>
  </si>
  <si>
    <t>0870271</t>
  </si>
  <si>
    <t>0870270</t>
  </si>
  <si>
    <t>0880100000</t>
  </si>
  <si>
    <t>0880530</t>
  </si>
  <si>
    <t>0880200000</t>
  </si>
  <si>
    <t>2021 год</t>
  </si>
  <si>
    <t>Осуществление переданных Российской Федерацией полномочий по государственной охране объектов культурного наследия федерального значения</t>
  </si>
  <si>
    <t>Осуществление полномочий Удмуртской Республики в области государственной охраны объектов культурного наследия регионального значения, выявленных объектов культурного наследия</t>
  </si>
  <si>
    <t>Наименование государственной программы                                              «Культура Удмуртии»</t>
  </si>
  <si>
    <t>Министерство энергетики, жилищно-коммунального хозяйства и государствен-ного регулирования тарифов Удмуртской Республики</t>
  </si>
  <si>
    <t>Культура Удмуртии</t>
  </si>
  <si>
    <t>Обеспечение деятельности бюджетного учреждения культуры Удмуртской Республики  «Государственный зоологический парк Удмуртии»</t>
  </si>
  <si>
    <t>Присуждение ежегодных премий Правительства Удмуртской Республики  «Признание» за вклад в развитие народного творчества</t>
  </si>
  <si>
    <t>Присуждение ежегодных премий Правительства Удмуртской Республики «Наследники» за особые достижения в области детского художественного творчества</t>
  </si>
  <si>
    <t>Мероприятия по подключению общедоступных библиотек Российской Федерации к сети «Интернет» и оцифровке</t>
  </si>
  <si>
    <t>Подключение общедоступных библиотек Российской Федерации к информационно-телекоммуникационной сети «Интернет» и развитие системы библиотечного дела с учетом задачи расширения информационных технологий и оцифровки</t>
  </si>
  <si>
    <t>Создание экспозиционного комплекса на территории бюджетного учреждения культуры Удмуртской Республики «Архитектурно-этнографический музей-заповедник «Лудорвай»</t>
  </si>
  <si>
    <t>Содержание коллекции животных бюджетного учреждения культуры Удмуртской Республики «Государственный зоологический парк Удмуртии»</t>
  </si>
  <si>
    <t>Организация деятельности, связанной с функционировани-ем системы независимой оценки качества работы организаций, оказывающих услуги в сфере культуры</t>
  </si>
  <si>
    <t>Выполнение государственной работы «Транспортные работы по обслуживанию учреждений, подведомственных Министерству культуры и туризма Удмуртской Республики»</t>
  </si>
  <si>
    <t>Выполнение государственной работы «Транспортные работы по обслуживанию органов государственной власти Удмуртской Республики»</t>
  </si>
  <si>
    <t>Создание туристско-рекреационного кластера  «Камский берег» Удмуртской Республики</t>
  </si>
  <si>
    <t>Проведение международного финно-угорского фестиваля этнокультуры  «Палэзян»</t>
  </si>
  <si>
    <t>Обеспечение развития и укрепления материально-технической базы  домов культуры в населенных пунктах с числом жителей до 50 тысяч человек</t>
  </si>
  <si>
    <t>Присуждение ежегодных премий  имени З.А. Богомоловой в области продвижения книги и чтения</t>
  </si>
  <si>
    <t>611, 621, 622</t>
  </si>
  <si>
    <t>Создание условий для оказания государственных услуг, выполнения работ учреждениями культуры и образования в сфере культуры</t>
  </si>
  <si>
    <t>857</t>
  </si>
  <si>
    <t>0870700000</t>
  </si>
  <si>
    <t>540, 520, 613</t>
  </si>
  <si>
    <t>540, 520, 350</t>
  </si>
  <si>
    <t>Обеспечение деятельности туристско-информационных центров</t>
  </si>
  <si>
    <t>240,
622</t>
  </si>
  <si>
    <t xml:space="preserve">
 «Приложение 5
к государственной программе
Удмуртской Республики
«Культура Удмуртии»</t>
  </si>
  <si>
    <t xml:space="preserve">
Приложение 3
к распоряжению Правительства
Удмуртской Республики 
от «__»_____2018 года №____</t>
  </si>
  <si>
    <t>Мероприятия по развитию учреждений культуры, связанные с модернизацией учреждений культуры села, в том числе обновлением материально-технической базы, приобретением специального оборудования, обеспечением сельского населения специализированным автотранспортом</t>
  </si>
  <si>
    <t xml:space="preserve">           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</si>
</sst>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2" borderId="0" xfId="0" applyFill="1"/>
    <xf numFmtId="0" fontId="1" fillId="2" borderId="0" xfId="0" applyFont="1" applyFill="1" applyAlignment="1">
      <alignment wrapText="1"/>
    </xf>
    <xf numFmtId="0" fontId="2" fillId="2" borderId="0" xfId="0" applyFont="1" applyFill="1" applyAlignment="1">
      <alignment wrapText="1"/>
    </xf>
    <xf numFmtId="0" fontId="1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 wrapText="1"/>
    </xf>
    <xf numFmtId="0" fontId="1" fillId="2" borderId="0" xfId="0" applyFont="1" applyFill="1"/>
    <xf numFmtId="0" fontId="3" fillId="2" borderId="6" xfId="0" applyFont="1" applyFill="1" applyBorder="1" applyAlignment="1">
      <alignment horizontal="center" vertical="top" wrapText="1"/>
    </xf>
    <xf numFmtId="0" fontId="3" fillId="2" borderId="5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  <xf numFmtId="0" fontId="3" fillId="2" borderId="5" xfId="0" applyFont="1" applyFill="1" applyBorder="1" applyAlignment="1">
      <alignment vertical="top" wrapText="1"/>
    </xf>
    <xf numFmtId="49" fontId="3" fillId="2" borderId="5" xfId="0" applyNumberFormat="1" applyFont="1" applyFill="1" applyBorder="1" applyAlignment="1">
      <alignment vertical="top" wrapText="1"/>
    </xf>
    <xf numFmtId="164" fontId="3" fillId="2" borderId="5" xfId="0" applyNumberFormat="1" applyFont="1" applyFill="1" applyBorder="1" applyAlignment="1">
      <alignment horizontal="center" vertical="top" wrapText="1"/>
    </xf>
    <xf numFmtId="49" fontId="3" fillId="2" borderId="5" xfId="0" applyNumberFormat="1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vertical="top" wrapText="1"/>
    </xf>
    <xf numFmtId="49" fontId="3" fillId="2" borderId="4" xfId="0" applyNumberFormat="1" applyFont="1" applyFill="1" applyBorder="1" applyAlignment="1">
      <alignment horizontal="center" vertical="top" wrapText="1"/>
    </xf>
    <xf numFmtId="49" fontId="3" fillId="2" borderId="4" xfId="0" applyNumberFormat="1" applyFont="1" applyFill="1" applyBorder="1" applyAlignment="1">
      <alignment vertical="top" wrapText="1"/>
    </xf>
    <xf numFmtId="164" fontId="3" fillId="2" borderId="4" xfId="0" applyNumberFormat="1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vertical="top" wrapText="1"/>
    </xf>
    <xf numFmtId="49" fontId="3" fillId="2" borderId="6" xfId="0" applyNumberFormat="1" applyFont="1" applyFill="1" applyBorder="1" applyAlignment="1">
      <alignment horizontal="center" vertical="top" wrapText="1"/>
    </xf>
    <xf numFmtId="49" fontId="3" fillId="2" borderId="1" xfId="0" applyNumberFormat="1" applyFont="1" applyFill="1" applyBorder="1" applyAlignment="1">
      <alignment horizontal="center" vertical="top" wrapText="1"/>
    </xf>
    <xf numFmtId="164" fontId="6" fillId="2" borderId="4" xfId="0" applyNumberFormat="1" applyFont="1" applyFill="1" applyBorder="1" applyAlignment="1">
      <alignment horizontal="center" vertical="top" wrapText="1"/>
    </xf>
    <xf numFmtId="49" fontId="3" fillId="2" borderId="6" xfId="0" applyNumberFormat="1" applyFont="1" applyFill="1" applyBorder="1" applyAlignment="1">
      <alignment vertical="top" wrapText="1"/>
    </xf>
    <xf numFmtId="49" fontId="3" fillId="2" borderId="1" xfId="0" applyNumberFormat="1" applyFont="1" applyFill="1" applyBorder="1" applyAlignment="1">
      <alignment vertical="top" wrapText="1"/>
    </xf>
    <xf numFmtId="164" fontId="3" fillId="2" borderId="1" xfId="0" applyNumberFormat="1" applyFont="1" applyFill="1" applyBorder="1" applyAlignment="1">
      <alignment horizontal="center" vertical="top" wrapText="1"/>
    </xf>
    <xf numFmtId="164" fontId="3" fillId="2" borderId="10" xfId="0" applyNumberFormat="1" applyFont="1" applyFill="1" applyBorder="1" applyAlignment="1">
      <alignment horizontal="center" vertical="top" wrapText="1"/>
    </xf>
    <xf numFmtId="164" fontId="6" fillId="2" borderId="5" xfId="0" applyNumberFormat="1" applyFont="1" applyFill="1" applyBorder="1" applyAlignment="1">
      <alignment horizontal="center" vertical="top" wrapText="1"/>
    </xf>
    <xf numFmtId="0" fontId="6" fillId="2" borderId="4" xfId="0" applyFont="1" applyFill="1" applyBorder="1" applyAlignment="1">
      <alignment vertical="top" wrapText="1"/>
    </xf>
    <xf numFmtId="0" fontId="5" fillId="2" borderId="0" xfId="0" applyFont="1" applyFill="1"/>
    <xf numFmtId="0" fontId="5" fillId="2" borderId="0" xfId="0" applyFont="1" applyFill="1" applyAlignment="1">
      <alignment horizontal="center" wrapText="1"/>
    </xf>
    <xf numFmtId="0" fontId="5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horizontal="center" vertical="top" wrapText="1"/>
    </xf>
    <xf numFmtId="0" fontId="3" fillId="2" borderId="8" xfId="0" applyFont="1" applyFill="1" applyBorder="1" applyAlignment="1">
      <alignment horizontal="left" vertical="top" wrapText="1"/>
    </xf>
    <xf numFmtId="0" fontId="3" fillId="2" borderId="7" xfId="0" applyFont="1" applyFill="1" applyBorder="1" applyAlignment="1">
      <alignment horizontal="left" vertical="top" wrapText="1"/>
    </xf>
    <xf numFmtId="0" fontId="3" fillId="2" borderId="6" xfId="0" applyFont="1" applyFill="1" applyBorder="1" applyAlignment="1">
      <alignment horizontal="left" vertical="top" wrapText="1"/>
    </xf>
    <xf numFmtId="0" fontId="4" fillId="2" borderId="0" xfId="0" applyFont="1" applyFill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horizontal="center" vertical="top" wrapText="1"/>
    </xf>
    <xf numFmtId="49" fontId="3" fillId="2" borderId="8" xfId="0" applyNumberFormat="1" applyFont="1" applyFill="1" applyBorder="1" applyAlignment="1">
      <alignment horizontal="center" vertical="top" wrapText="1"/>
    </xf>
    <xf numFmtId="49" fontId="3" fillId="2" borderId="7" xfId="0" applyNumberFormat="1" applyFont="1" applyFill="1" applyBorder="1" applyAlignment="1">
      <alignment horizontal="center" vertical="top" wrapText="1"/>
    </xf>
    <xf numFmtId="49" fontId="3" fillId="2" borderId="6" xfId="0" applyNumberFormat="1" applyFont="1" applyFill="1" applyBorder="1" applyAlignment="1">
      <alignment horizontal="center" vertical="top" wrapText="1"/>
    </xf>
    <xf numFmtId="49" fontId="3" fillId="2" borderId="8" xfId="0" applyNumberFormat="1" applyFont="1" applyFill="1" applyBorder="1" applyAlignment="1">
      <alignment vertical="top" wrapText="1"/>
    </xf>
    <xf numFmtId="49" fontId="3" fillId="2" borderId="7" xfId="0" applyNumberFormat="1" applyFont="1" applyFill="1" applyBorder="1" applyAlignment="1">
      <alignment vertical="top" wrapText="1"/>
    </xf>
    <xf numFmtId="49" fontId="3" fillId="2" borderId="6" xfId="0" applyNumberFormat="1" applyFont="1" applyFill="1" applyBorder="1" applyAlignment="1">
      <alignment vertical="top" wrapText="1"/>
    </xf>
    <xf numFmtId="0" fontId="3" fillId="2" borderId="8" xfId="0" applyFont="1" applyFill="1" applyBorder="1" applyAlignment="1">
      <alignment vertical="top" wrapText="1"/>
    </xf>
    <xf numFmtId="0" fontId="3" fillId="2" borderId="7" xfId="0" applyFont="1" applyFill="1" applyBorder="1" applyAlignment="1">
      <alignment vertical="top" wrapText="1"/>
    </xf>
    <xf numFmtId="0" fontId="3" fillId="2" borderId="6" xfId="0" applyFont="1" applyFill="1" applyBorder="1" applyAlignment="1">
      <alignment vertical="top" wrapText="1"/>
    </xf>
    <xf numFmtId="0" fontId="3" fillId="2" borderId="8" xfId="0" applyFont="1" applyFill="1" applyBorder="1" applyAlignment="1">
      <alignment horizontal="center" vertical="top" wrapText="1"/>
    </xf>
    <xf numFmtId="0" fontId="3" fillId="2" borderId="6" xfId="0" applyFont="1" applyFill="1" applyBorder="1" applyAlignment="1">
      <alignment horizontal="center" vertical="top" wrapText="1"/>
    </xf>
    <xf numFmtId="0" fontId="1" fillId="2" borderId="0" xfId="0" applyFont="1" applyFill="1" applyAlignment="1">
      <alignment horizontal="left" vertical="center"/>
    </xf>
    <xf numFmtId="0" fontId="1" fillId="2" borderId="9" xfId="0" applyFont="1" applyFill="1" applyBorder="1" applyAlignment="1">
      <alignment horizontal="left" vertical="center" wrapText="1"/>
    </xf>
    <xf numFmtId="0" fontId="1" fillId="2" borderId="9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left" vertical="center"/>
    </xf>
    <xf numFmtId="49" fontId="3" fillId="2" borderId="11" xfId="0" applyNumberFormat="1" applyFont="1" applyFill="1" applyBorder="1" applyAlignment="1">
      <alignment horizontal="center" vertical="top" wrapText="1"/>
    </xf>
    <xf numFmtId="49" fontId="3" fillId="2" borderId="12" xfId="0" applyNumberFormat="1" applyFont="1" applyFill="1" applyBorder="1" applyAlignment="1">
      <alignment horizontal="center" vertical="top" wrapText="1"/>
    </xf>
    <xf numFmtId="49" fontId="3" fillId="2" borderId="13" xfId="0" applyNumberFormat="1" applyFont="1" applyFill="1" applyBorder="1" applyAlignment="1">
      <alignment horizontal="center" vertical="top" wrapText="1"/>
    </xf>
    <xf numFmtId="49" fontId="3" fillId="2" borderId="11" xfId="0" applyNumberFormat="1" applyFont="1" applyFill="1" applyBorder="1" applyAlignment="1">
      <alignment vertical="top" wrapText="1"/>
    </xf>
    <xf numFmtId="49" fontId="3" fillId="2" borderId="12" xfId="0" applyNumberFormat="1" applyFont="1" applyFill="1" applyBorder="1" applyAlignment="1">
      <alignment vertical="top" wrapText="1"/>
    </xf>
    <xf numFmtId="49" fontId="3" fillId="2" borderId="13" xfId="0" applyNumberFormat="1" applyFont="1" applyFill="1" applyBorder="1" applyAlignment="1">
      <alignment vertical="top" wrapText="1"/>
    </xf>
    <xf numFmtId="0" fontId="3" fillId="2" borderId="11" xfId="0" applyFont="1" applyFill="1" applyBorder="1" applyAlignment="1">
      <alignment vertical="top" wrapText="1"/>
    </xf>
    <xf numFmtId="0" fontId="3" fillId="2" borderId="12" xfId="0" applyFont="1" applyFill="1" applyBorder="1" applyAlignment="1">
      <alignment vertical="top" wrapText="1"/>
    </xf>
    <xf numFmtId="0" fontId="3" fillId="2" borderId="13" xfId="0" applyFont="1" applyFill="1" applyBorder="1" applyAlignment="1">
      <alignment vertical="top" wrapText="1"/>
    </xf>
    <xf numFmtId="0" fontId="3" fillId="2" borderId="14" xfId="0" applyFont="1" applyFill="1" applyBorder="1" applyAlignment="1">
      <alignment horizontal="left" vertical="top" wrapText="1"/>
    </xf>
    <xf numFmtId="0" fontId="3" fillId="2" borderId="15" xfId="0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41"/>
  <sheetViews>
    <sheetView tabSelected="1" topLeftCell="A139" zoomScaleNormal="100" workbookViewId="0">
      <selection activeCell="S2" sqref="S2"/>
    </sheetView>
  </sheetViews>
  <sheetFormatPr defaultRowHeight="15" x14ac:dyDescent="0.25"/>
  <cols>
    <col min="1" max="1" width="4.28515625" style="1" customWidth="1"/>
    <col min="2" max="2" width="4" style="1" customWidth="1"/>
    <col min="3" max="4" width="4.140625" style="1" customWidth="1"/>
    <col min="5" max="5" width="28.28515625" style="1" customWidth="1"/>
    <col min="6" max="6" width="25.28515625" style="1" customWidth="1"/>
    <col min="7" max="7" width="6" style="1" customWidth="1"/>
    <col min="8" max="9" width="5.28515625" style="1" customWidth="1"/>
    <col min="10" max="10" width="11.7109375" style="1" customWidth="1"/>
    <col min="11" max="11" width="4.7109375" style="1" customWidth="1"/>
    <col min="12" max="13" width="9" style="1" bestFit="1" customWidth="1"/>
    <col min="14" max="15" width="9.42578125" style="1" bestFit="1" customWidth="1"/>
    <col min="16" max="17" width="9" style="1" bestFit="1" customWidth="1"/>
    <col min="18" max="18" width="10.28515625" style="1" customWidth="1"/>
    <col min="19" max="16384" width="9.140625" style="1"/>
  </cols>
  <sheetData>
    <row r="1" spans="1:18" ht="105" customHeight="1" x14ac:dyDescent="0.3">
      <c r="N1" s="29" t="s">
        <v>257</v>
      </c>
      <c r="O1" s="29"/>
      <c r="P1" s="29"/>
      <c r="Q1" s="29"/>
      <c r="R1" s="29"/>
    </row>
    <row r="2" spans="1:18" ht="100.5" customHeight="1" x14ac:dyDescent="0.25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0" t="s">
        <v>256</v>
      </c>
      <c r="O2" s="30"/>
      <c r="P2" s="30"/>
      <c r="Q2" s="30"/>
      <c r="R2" s="30"/>
    </row>
    <row r="3" spans="1:18" ht="23.25" customHeight="1" x14ac:dyDescent="0.25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31"/>
      <c r="P3" s="31"/>
      <c r="Q3" s="31"/>
      <c r="R3" s="31"/>
    </row>
    <row r="4" spans="1:18" ht="66.599999999999994" customHeight="1" x14ac:dyDescent="0.25">
      <c r="A4" s="35" t="s">
        <v>185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</row>
    <row r="5" spans="1:18" ht="22.15" customHeight="1" x14ac:dyDescent="0.25">
      <c r="A5" s="50" t="s">
        <v>231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6"/>
    </row>
    <row r="6" spans="1:18" ht="49.9" customHeight="1" thickBot="1" x14ac:dyDescent="0.3">
      <c r="A6" s="51" t="s">
        <v>186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3"/>
      <c r="M6" s="53"/>
      <c r="N6" s="53"/>
      <c r="O6" s="53"/>
      <c r="P6" s="53"/>
      <c r="Q6" s="53"/>
      <c r="R6" s="6"/>
    </row>
    <row r="7" spans="1:18" ht="65.45" customHeight="1" thickBot="1" x14ac:dyDescent="0.3">
      <c r="A7" s="36" t="s">
        <v>0</v>
      </c>
      <c r="B7" s="37"/>
      <c r="C7" s="37"/>
      <c r="D7" s="38"/>
      <c r="E7" s="48" t="s">
        <v>1</v>
      </c>
      <c r="F7" s="48" t="s">
        <v>2</v>
      </c>
      <c r="G7" s="36" t="s">
        <v>3</v>
      </c>
      <c r="H7" s="37"/>
      <c r="I7" s="37"/>
      <c r="J7" s="37"/>
      <c r="K7" s="38"/>
      <c r="L7" s="36" t="s">
        <v>4</v>
      </c>
      <c r="M7" s="37"/>
      <c r="N7" s="37"/>
      <c r="O7" s="37"/>
      <c r="P7" s="37"/>
      <c r="Q7" s="37"/>
      <c r="R7" s="38"/>
    </row>
    <row r="8" spans="1:18" ht="30.75" thickBot="1" x14ac:dyDescent="0.3">
      <c r="A8" s="7" t="s">
        <v>5</v>
      </c>
      <c r="B8" s="8" t="s">
        <v>6</v>
      </c>
      <c r="C8" s="8" t="s">
        <v>7</v>
      </c>
      <c r="D8" s="8" t="s">
        <v>8</v>
      </c>
      <c r="E8" s="49"/>
      <c r="F8" s="49"/>
      <c r="G8" s="8" t="s">
        <v>9</v>
      </c>
      <c r="H8" s="8" t="s">
        <v>10</v>
      </c>
      <c r="I8" s="8" t="s">
        <v>11</v>
      </c>
      <c r="J8" s="8" t="s">
        <v>12</v>
      </c>
      <c r="K8" s="8" t="s">
        <v>13</v>
      </c>
      <c r="L8" s="8" t="s">
        <v>14</v>
      </c>
      <c r="M8" s="8" t="s">
        <v>15</v>
      </c>
      <c r="N8" s="8" t="s">
        <v>16</v>
      </c>
      <c r="O8" s="8" t="s">
        <v>17</v>
      </c>
      <c r="P8" s="8" t="s">
        <v>18</v>
      </c>
      <c r="Q8" s="8" t="s">
        <v>19</v>
      </c>
      <c r="R8" s="9" t="s">
        <v>228</v>
      </c>
    </row>
    <row r="9" spans="1:18" ht="15.75" thickBot="1" x14ac:dyDescent="0.3">
      <c r="A9" s="39" t="s">
        <v>187</v>
      </c>
      <c r="B9" s="42"/>
      <c r="C9" s="42"/>
      <c r="D9" s="42"/>
      <c r="E9" s="45" t="s">
        <v>233</v>
      </c>
      <c r="F9" s="10" t="s">
        <v>20</v>
      </c>
      <c r="G9" s="11"/>
      <c r="H9" s="11"/>
      <c r="I9" s="11"/>
      <c r="J9" s="11"/>
      <c r="K9" s="11"/>
      <c r="L9" s="12">
        <v>780584.6</v>
      </c>
      <c r="M9" s="12">
        <v>927543.1</v>
      </c>
      <c r="N9" s="12">
        <f>SUM(N10:N15)</f>
        <v>1069159.4000000001</v>
      </c>
      <c r="O9" s="12">
        <f t="shared" ref="O9:R9" si="0">SUM(O10:O15)</f>
        <v>1052406</v>
      </c>
      <c r="P9" s="12">
        <f t="shared" si="0"/>
        <v>811689.5</v>
      </c>
      <c r="Q9" s="12">
        <f t="shared" si="0"/>
        <v>845286.7</v>
      </c>
      <c r="R9" s="12">
        <f t="shared" si="0"/>
        <v>928095</v>
      </c>
    </row>
    <row r="10" spans="1:18" ht="45.75" thickBot="1" x14ac:dyDescent="0.3">
      <c r="A10" s="40"/>
      <c r="B10" s="43"/>
      <c r="C10" s="43"/>
      <c r="D10" s="43"/>
      <c r="E10" s="46"/>
      <c r="F10" s="10" t="s">
        <v>21</v>
      </c>
      <c r="G10" s="13">
        <v>857</v>
      </c>
      <c r="H10" s="11"/>
      <c r="I10" s="11"/>
      <c r="J10" s="11"/>
      <c r="K10" s="11"/>
      <c r="L10" s="12">
        <v>780372.8</v>
      </c>
      <c r="M10" s="12">
        <v>915820.5</v>
      </c>
      <c r="N10" s="12">
        <f>N17+N55+N73+N82+N89+N99+N120</f>
        <v>892203.10000000009</v>
      </c>
      <c r="O10" s="12">
        <f>O17+O55+O73+O82+O89+O99+O120</f>
        <v>976706.89999999991</v>
      </c>
      <c r="P10" s="12">
        <f>P17+P55+P73+P82+P89+P99+P120</f>
        <v>810976.3</v>
      </c>
      <c r="Q10" s="12">
        <f>Q17+Q55+Q73+Q82+Q89+Q99+Q120</f>
        <v>844557</v>
      </c>
      <c r="R10" s="12">
        <f>R17+R55+R73+R82+R89+R99+R120</f>
        <v>926362.6</v>
      </c>
    </row>
    <row r="11" spans="1:18" ht="75.75" thickBot="1" x14ac:dyDescent="0.3">
      <c r="A11" s="40"/>
      <c r="B11" s="43"/>
      <c r="C11" s="43"/>
      <c r="D11" s="43"/>
      <c r="E11" s="46"/>
      <c r="F11" s="10" t="s">
        <v>22</v>
      </c>
      <c r="G11" s="13">
        <v>833</v>
      </c>
      <c r="H11" s="11"/>
      <c r="I11" s="11"/>
      <c r="J11" s="11"/>
      <c r="K11" s="11"/>
      <c r="L11" s="12">
        <v>0</v>
      </c>
      <c r="M11" s="12">
        <v>11221.2</v>
      </c>
      <c r="N11" s="12">
        <f>N121</f>
        <v>56963.5</v>
      </c>
      <c r="O11" s="12">
        <f t="shared" ref="O11:R11" si="1">O121</f>
        <v>0</v>
      </c>
      <c r="P11" s="12">
        <f t="shared" si="1"/>
        <v>0</v>
      </c>
      <c r="Q11" s="12">
        <f t="shared" si="1"/>
        <v>0</v>
      </c>
      <c r="R11" s="12">
        <f t="shared" si="1"/>
        <v>0</v>
      </c>
    </row>
    <row r="12" spans="1:18" ht="90.75" thickBot="1" x14ac:dyDescent="0.3">
      <c r="A12" s="40"/>
      <c r="B12" s="43"/>
      <c r="C12" s="43"/>
      <c r="D12" s="43"/>
      <c r="E12" s="46"/>
      <c r="F12" s="10" t="s">
        <v>232</v>
      </c>
      <c r="G12" s="13">
        <v>820</v>
      </c>
      <c r="H12" s="11"/>
      <c r="I12" s="11"/>
      <c r="J12" s="11"/>
      <c r="K12" s="11"/>
      <c r="L12" s="12">
        <v>0</v>
      </c>
      <c r="M12" s="12">
        <v>0</v>
      </c>
      <c r="N12" s="12">
        <f>N122</f>
        <v>84649.8</v>
      </c>
      <c r="O12" s="12">
        <f t="shared" ref="O12:R12" si="2">O122</f>
        <v>0</v>
      </c>
      <c r="P12" s="12">
        <f t="shared" si="2"/>
        <v>0</v>
      </c>
      <c r="Q12" s="12">
        <f t="shared" si="2"/>
        <v>0</v>
      </c>
      <c r="R12" s="12">
        <f t="shared" si="2"/>
        <v>0</v>
      </c>
    </row>
    <row r="13" spans="1:18" ht="45.75" thickBot="1" x14ac:dyDescent="0.3">
      <c r="A13" s="40"/>
      <c r="B13" s="43"/>
      <c r="C13" s="43"/>
      <c r="D13" s="43"/>
      <c r="E13" s="46"/>
      <c r="F13" s="10" t="s">
        <v>24</v>
      </c>
      <c r="G13" s="13">
        <v>852</v>
      </c>
      <c r="H13" s="11"/>
      <c r="I13" s="11"/>
      <c r="J13" s="11"/>
      <c r="K13" s="11"/>
      <c r="L13" s="12">
        <v>211.8</v>
      </c>
      <c r="M13" s="12">
        <v>0</v>
      </c>
      <c r="N13" s="12">
        <v>0</v>
      </c>
      <c r="O13" s="12">
        <v>0</v>
      </c>
      <c r="P13" s="12">
        <v>0</v>
      </c>
      <c r="Q13" s="12">
        <v>0</v>
      </c>
      <c r="R13" s="12">
        <v>0</v>
      </c>
    </row>
    <row r="14" spans="1:18" ht="75.75" thickBot="1" x14ac:dyDescent="0.3">
      <c r="A14" s="40"/>
      <c r="B14" s="43"/>
      <c r="C14" s="43"/>
      <c r="D14" s="43"/>
      <c r="E14" s="46"/>
      <c r="F14" s="10" t="s">
        <v>25</v>
      </c>
      <c r="G14" s="13">
        <v>863</v>
      </c>
      <c r="H14" s="11"/>
      <c r="I14" s="11"/>
      <c r="J14" s="11"/>
      <c r="K14" s="11"/>
      <c r="L14" s="12">
        <v>0</v>
      </c>
      <c r="M14" s="12">
        <v>501.4</v>
      </c>
      <c r="N14" s="12">
        <f>N90</f>
        <v>1883.3</v>
      </c>
      <c r="O14" s="12">
        <f t="shared" ref="O14:R14" si="3">O90</f>
        <v>5711.4000000000005</v>
      </c>
      <c r="P14" s="12">
        <f t="shared" si="3"/>
        <v>713.2</v>
      </c>
      <c r="Q14" s="12">
        <f t="shared" si="3"/>
        <v>729.7</v>
      </c>
      <c r="R14" s="12">
        <f t="shared" si="3"/>
        <v>1732.4</v>
      </c>
    </row>
    <row r="15" spans="1:18" ht="45.75" thickBot="1" x14ac:dyDescent="0.3">
      <c r="A15" s="41"/>
      <c r="B15" s="44"/>
      <c r="C15" s="44"/>
      <c r="D15" s="44"/>
      <c r="E15" s="47"/>
      <c r="F15" s="14" t="s">
        <v>26</v>
      </c>
      <c r="G15" s="15">
        <v>807</v>
      </c>
      <c r="H15" s="16"/>
      <c r="I15" s="16"/>
      <c r="J15" s="16"/>
      <c r="K15" s="16"/>
      <c r="L15" s="12">
        <v>0</v>
      </c>
      <c r="M15" s="12">
        <v>0</v>
      </c>
      <c r="N15" s="17">
        <f>N124</f>
        <v>33459.699999999997</v>
      </c>
      <c r="O15" s="12">
        <f t="shared" ref="O15:R15" si="4">O124</f>
        <v>69987.7</v>
      </c>
      <c r="P15" s="12">
        <f t="shared" si="4"/>
        <v>0</v>
      </c>
      <c r="Q15" s="12">
        <f t="shared" si="4"/>
        <v>0</v>
      </c>
      <c r="R15" s="12">
        <f t="shared" si="4"/>
        <v>0</v>
      </c>
    </row>
    <row r="16" spans="1:18" ht="28.9" customHeight="1" thickBot="1" x14ac:dyDescent="0.3">
      <c r="A16" s="39" t="s">
        <v>187</v>
      </c>
      <c r="B16" s="39">
        <v>1</v>
      </c>
      <c r="C16" s="42"/>
      <c r="D16" s="42"/>
      <c r="E16" s="32" t="s">
        <v>27</v>
      </c>
      <c r="F16" s="18" t="s">
        <v>20</v>
      </c>
      <c r="G16" s="16"/>
      <c r="H16" s="16"/>
      <c r="I16" s="16"/>
      <c r="J16" s="16"/>
      <c r="K16" s="16"/>
      <c r="L16" s="17">
        <v>397825.1</v>
      </c>
      <c r="M16" s="17">
        <v>423296.4</v>
      </c>
      <c r="N16" s="17">
        <f>N17</f>
        <v>519073.30000000005</v>
      </c>
      <c r="O16" s="17">
        <f t="shared" ref="O16:R16" si="5">O17</f>
        <v>625626.5</v>
      </c>
      <c r="P16" s="17">
        <f t="shared" si="5"/>
        <v>530597.5</v>
      </c>
      <c r="Q16" s="17">
        <f t="shared" si="5"/>
        <v>488667.2</v>
      </c>
      <c r="R16" s="17">
        <f t="shared" si="5"/>
        <v>528780.69999999995</v>
      </c>
    </row>
    <row r="17" spans="1:18" ht="45.75" thickBot="1" x14ac:dyDescent="0.3">
      <c r="A17" s="41"/>
      <c r="B17" s="41"/>
      <c r="C17" s="44"/>
      <c r="D17" s="44"/>
      <c r="E17" s="34"/>
      <c r="F17" s="10" t="s">
        <v>21</v>
      </c>
      <c r="G17" s="13">
        <v>857</v>
      </c>
      <c r="H17" s="11"/>
      <c r="I17" s="11"/>
      <c r="J17" s="11"/>
      <c r="K17" s="11"/>
      <c r="L17" s="12">
        <v>397825.1</v>
      </c>
      <c r="M17" s="12">
        <v>423296.4</v>
      </c>
      <c r="N17" s="12">
        <f>SUM(N18,N19,N20,N21,N22,N23,N24,N25,N26,N27,N31,N34,N37,N41,N42,N43,N44,N47,N48)</f>
        <v>519073.30000000005</v>
      </c>
      <c r="O17" s="12">
        <f t="shared" ref="O17:R17" si="6">SUM(O18,O19,O20,O21,O22,O23,O24,O25,O26,O27,O31,O34,O37,O41,O42,O43,O44,O47,O48)</f>
        <v>625626.5</v>
      </c>
      <c r="P17" s="12">
        <f t="shared" si="6"/>
        <v>530597.5</v>
      </c>
      <c r="Q17" s="12">
        <f t="shared" si="6"/>
        <v>488667.2</v>
      </c>
      <c r="R17" s="12">
        <f t="shared" si="6"/>
        <v>528780.69999999995</v>
      </c>
    </row>
    <row r="18" spans="1:18" ht="45.75" thickBot="1" x14ac:dyDescent="0.3">
      <c r="A18" s="19" t="s">
        <v>187</v>
      </c>
      <c r="B18" s="13">
        <v>1</v>
      </c>
      <c r="C18" s="13" t="s">
        <v>188</v>
      </c>
      <c r="D18" s="11"/>
      <c r="E18" s="10" t="s">
        <v>28</v>
      </c>
      <c r="F18" s="10" t="s">
        <v>21</v>
      </c>
      <c r="G18" s="13">
        <v>857</v>
      </c>
      <c r="H18" s="13" t="s">
        <v>187</v>
      </c>
      <c r="I18" s="13" t="s">
        <v>188</v>
      </c>
      <c r="J18" s="13" t="s">
        <v>29</v>
      </c>
      <c r="K18" s="13" t="s">
        <v>30</v>
      </c>
      <c r="L18" s="12">
        <v>98502</v>
      </c>
      <c r="M18" s="12">
        <v>114810.9</v>
      </c>
      <c r="N18" s="12">
        <v>137246.29999999999</v>
      </c>
      <c r="O18" s="12">
        <v>144799.29999999999</v>
      </c>
      <c r="P18" s="12">
        <v>132329.60000000001</v>
      </c>
      <c r="Q18" s="12">
        <v>132329.60000000001</v>
      </c>
      <c r="R18" s="12">
        <v>137622.79999999999</v>
      </c>
    </row>
    <row r="19" spans="1:18" ht="45.75" customHeight="1" thickBot="1" x14ac:dyDescent="0.3">
      <c r="A19" s="19" t="s">
        <v>187</v>
      </c>
      <c r="B19" s="13">
        <v>1</v>
      </c>
      <c r="C19" s="13" t="s">
        <v>189</v>
      </c>
      <c r="D19" s="11"/>
      <c r="E19" s="10" t="s">
        <v>31</v>
      </c>
      <c r="F19" s="10" t="s">
        <v>21</v>
      </c>
      <c r="G19" s="13">
        <v>857</v>
      </c>
      <c r="H19" s="13" t="s">
        <v>187</v>
      </c>
      <c r="I19" s="13" t="s">
        <v>188</v>
      </c>
      <c r="J19" s="13" t="s">
        <v>32</v>
      </c>
      <c r="K19" s="13" t="s">
        <v>30</v>
      </c>
      <c r="L19" s="12">
        <v>74632.100000000006</v>
      </c>
      <c r="M19" s="12">
        <v>73231.600000000006</v>
      </c>
      <c r="N19" s="12">
        <v>87556.2</v>
      </c>
      <c r="O19" s="12">
        <v>122697.3</v>
      </c>
      <c r="P19" s="12">
        <v>104425.7</v>
      </c>
      <c r="Q19" s="12">
        <v>104425.7</v>
      </c>
      <c r="R19" s="12">
        <v>108602.7</v>
      </c>
    </row>
    <row r="20" spans="1:18" ht="90.75" thickBot="1" x14ac:dyDescent="0.3">
      <c r="A20" s="19" t="s">
        <v>187</v>
      </c>
      <c r="B20" s="13">
        <v>1</v>
      </c>
      <c r="C20" s="13" t="s">
        <v>190</v>
      </c>
      <c r="D20" s="11"/>
      <c r="E20" s="10" t="s">
        <v>33</v>
      </c>
      <c r="F20" s="10" t="s">
        <v>21</v>
      </c>
      <c r="G20" s="13">
        <v>857</v>
      </c>
      <c r="H20" s="13" t="s">
        <v>187</v>
      </c>
      <c r="I20" s="13" t="s">
        <v>188</v>
      </c>
      <c r="J20" s="13" t="s">
        <v>34</v>
      </c>
      <c r="K20" s="13">
        <v>621</v>
      </c>
      <c r="L20" s="12">
        <v>8356.5</v>
      </c>
      <c r="M20" s="12">
        <v>9565.4</v>
      </c>
      <c r="N20" s="12">
        <v>11594</v>
      </c>
      <c r="O20" s="12">
        <v>6872</v>
      </c>
      <c r="P20" s="12">
        <v>6634</v>
      </c>
      <c r="Q20" s="12">
        <v>6634</v>
      </c>
      <c r="R20" s="12">
        <v>6899.4</v>
      </c>
    </row>
    <row r="21" spans="1:18" ht="45.75" thickBot="1" x14ac:dyDescent="0.3">
      <c r="A21" s="19" t="s">
        <v>187</v>
      </c>
      <c r="B21" s="13">
        <v>1</v>
      </c>
      <c r="C21" s="13" t="s">
        <v>191</v>
      </c>
      <c r="D21" s="11"/>
      <c r="E21" s="10" t="s">
        <v>35</v>
      </c>
      <c r="F21" s="10" t="s">
        <v>21</v>
      </c>
      <c r="G21" s="13">
        <v>857</v>
      </c>
      <c r="H21" s="13" t="s">
        <v>187</v>
      </c>
      <c r="I21" s="13" t="s">
        <v>188</v>
      </c>
      <c r="J21" s="13" t="s">
        <v>192</v>
      </c>
      <c r="K21" s="13">
        <v>621</v>
      </c>
      <c r="L21" s="12">
        <v>0</v>
      </c>
      <c r="M21" s="12">
        <v>0</v>
      </c>
      <c r="N21" s="12">
        <v>83819</v>
      </c>
      <c r="O21" s="12">
        <v>85337</v>
      </c>
      <c r="P21" s="12">
        <v>77616.899999999994</v>
      </c>
      <c r="Q21" s="12">
        <v>77616.899999999994</v>
      </c>
      <c r="R21" s="12">
        <v>80721.600000000006</v>
      </c>
    </row>
    <row r="22" spans="1:18" ht="45.75" thickBot="1" x14ac:dyDescent="0.3">
      <c r="A22" s="19" t="s">
        <v>187</v>
      </c>
      <c r="B22" s="13">
        <v>1</v>
      </c>
      <c r="C22" s="13" t="s">
        <v>193</v>
      </c>
      <c r="D22" s="11"/>
      <c r="E22" s="10" t="s">
        <v>36</v>
      </c>
      <c r="F22" s="10" t="s">
        <v>21</v>
      </c>
      <c r="G22" s="13">
        <v>857</v>
      </c>
      <c r="H22" s="13" t="s">
        <v>187</v>
      </c>
      <c r="I22" s="13" t="s">
        <v>188</v>
      </c>
      <c r="J22" s="13" t="s">
        <v>37</v>
      </c>
      <c r="K22" s="13">
        <v>621</v>
      </c>
      <c r="L22" s="12">
        <v>30153.5</v>
      </c>
      <c r="M22" s="12">
        <v>32063.5</v>
      </c>
      <c r="N22" s="12">
        <v>0</v>
      </c>
      <c r="O22" s="12">
        <v>0</v>
      </c>
      <c r="P22" s="12">
        <v>0</v>
      </c>
      <c r="Q22" s="12">
        <v>0</v>
      </c>
      <c r="R22" s="12">
        <v>0</v>
      </c>
    </row>
    <row r="23" spans="1:18" ht="45.75" thickBot="1" x14ac:dyDescent="0.3">
      <c r="A23" s="19" t="s">
        <v>187</v>
      </c>
      <c r="B23" s="13">
        <v>1</v>
      </c>
      <c r="C23" s="13" t="s">
        <v>194</v>
      </c>
      <c r="D23" s="11"/>
      <c r="E23" s="10" t="s">
        <v>38</v>
      </c>
      <c r="F23" s="10" t="s">
        <v>21</v>
      </c>
      <c r="G23" s="13">
        <v>857</v>
      </c>
      <c r="H23" s="13" t="s">
        <v>187</v>
      </c>
      <c r="I23" s="13" t="s">
        <v>188</v>
      </c>
      <c r="J23" s="13" t="s">
        <v>39</v>
      </c>
      <c r="K23" s="13">
        <v>621</v>
      </c>
      <c r="L23" s="12">
        <v>40606.6</v>
      </c>
      <c r="M23" s="12">
        <v>44479.9</v>
      </c>
      <c r="N23" s="12">
        <v>56301.7</v>
      </c>
      <c r="O23" s="12">
        <v>86630.7</v>
      </c>
      <c r="P23" s="12">
        <v>74276.5</v>
      </c>
      <c r="Q23" s="12">
        <v>74276.5</v>
      </c>
      <c r="R23" s="12">
        <v>77247.600000000006</v>
      </c>
    </row>
    <row r="24" spans="1:18" ht="45.75" thickBot="1" x14ac:dyDescent="0.3">
      <c r="A24" s="19" t="s">
        <v>187</v>
      </c>
      <c r="B24" s="13">
        <v>1</v>
      </c>
      <c r="C24" s="13" t="s">
        <v>195</v>
      </c>
      <c r="D24" s="11"/>
      <c r="E24" s="10" t="s">
        <v>40</v>
      </c>
      <c r="F24" s="10" t="s">
        <v>21</v>
      </c>
      <c r="G24" s="13">
        <v>857</v>
      </c>
      <c r="H24" s="13" t="s">
        <v>187</v>
      </c>
      <c r="I24" s="13" t="s">
        <v>188</v>
      </c>
      <c r="J24" s="13" t="s">
        <v>41</v>
      </c>
      <c r="K24" s="13">
        <v>621</v>
      </c>
      <c r="L24" s="12">
        <v>13001.4</v>
      </c>
      <c r="M24" s="12">
        <v>16000.5</v>
      </c>
      <c r="N24" s="12">
        <v>19420.900000000001</v>
      </c>
      <c r="O24" s="12">
        <v>22364.1</v>
      </c>
      <c r="P24" s="12">
        <v>18222.400000000001</v>
      </c>
      <c r="Q24" s="12">
        <v>18222.400000000001</v>
      </c>
      <c r="R24" s="12">
        <v>18951.3</v>
      </c>
    </row>
    <row r="25" spans="1:18" ht="51" customHeight="1" thickBot="1" x14ac:dyDescent="0.3">
      <c r="A25" s="19" t="s">
        <v>187</v>
      </c>
      <c r="B25" s="13">
        <v>1</v>
      </c>
      <c r="C25" s="13" t="s">
        <v>187</v>
      </c>
      <c r="D25" s="11"/>
      <c r="E25" s="10" t="s">
        <v>42</v>
      </c>
      <c r="F25" s="10" t="s">
        <v>21</v>
      </c>
      <c r="G25" s="13">
        <v>857</v>
      </c>
      <c r="H25" s="13" t="s">
        <v>187</v>
      </c>
      <c r="I25" s="13" t="s">
        <v>188</v>
      </c>
      <c r="J25" s="13" t="s">
        <v>43</v>
      </c>
      <c r="K25" s="13" t="s">
        <v>30</v>
      </c>
      <c r="L25" s="12">
        <v>10851.1</v>
      </c>
      <c r="M25" s="12">
        <v>11091.3</v>
      </c>
      <c r="N25" s="12">
        <v>14284.4</v>
      </c>
      <c r="O25" s="12">
        <v>29902.2</v>
      </c>
      <c r="P25" s="12">
        <v>28503.200000000001</v>
      </c>
      <c r="Q25" s="12">
        <v>28503.200000000001</v>
      </c>
      <c r="R25" s="12">
        <v>29643.3</v>
      </c>
    </row>
    <row r="26" spans="1:18" ht="105.75" thickBot="1" x14ac:dyDescent="0.3">
      <c r="A26" s="19" t="s">
        <v>187</v>
      </c>
      <c r="B26" s="13" t="s">
        <v>196</v>
      </c>
      <c r="C26" s="13" t="s">
        <v>197</v>
      </c>
      <c r="D26" s="11"/>
      <c r="E26" s="10" t="s">
        <v>234</v>
      </c>
      <c r="F26" s="10" t="s">
        <v>21</v>
      </c>
      <c r="G26" s="13">
        <v>857</v>
      </c>
      <c r="H26" s="13" t="s">
        <v>187</v>
      </c>
      <c r="I26" s="13" t="s">
        <v>188</v>
      </c>
      <c r="J26" s="13" t="s">
        <v>198</v>
      </c>
      <c r="K26" s="13">
        <v>611</v>
      </c>
      <c r="L26" s="12">
        <v>0</v>
      </c>
      <c r="M26" s="12">
        <v>0</v>
      </c>
      <c r="N26" s="12">
        <v>39921.1</v>
      </c>
      <c r="O26" s="12">
        <v>45719.9</v>
      </c>
      <c r="P26" s="12">
        <v>43406.400000000001</v>
      </c>
      <c r="Q26" s="12">
        <v>43406.400000000001</v>
      </c>
      <c r="R26" s="12">
        <v>45142.7</v>
      </c>
    </row>
    <row r="27" spans="1:18" ht="75.75" thickBot="1" x14ac:dyDescent="0.3">
      <c r="A27" s="20" t="s">
        <v>187</v>
      </c>
      <c r="B27" s="15">
        <v>1</v>
      </c>
      <c r="C27" s="15">
        <v>10</v>
      </c>
      <c r="D27" s="16"/>
      <c r="E27" s="18" t="s">
        <v>44</v>
      </c>
      <c r="F27" s="18" t="s">
        <v>21</v>
      </c>
      <c r="G27" s="15">
        <v>857</v>
      </c>
      <c r="H27" s="15" t="s">
        <v>187</v>
      </c>
      <c r="I27" s="15" t="s">
        <v>45</v>
      </c>
      <c r="J27" s="15" t="s">
        <v>46</v>
      </c>
      <c r="K27" s="16"/>
      <c r="L27" s="12">
        <v>0</v>
      </c>
      <c r="M27" s="12">
        <v>0</v>
      </c>
      <c r="N27" s="17">
        <f>N28+N29+N30</f>
        <v>11169.7</v>
      </c>
      <c r="O27" s="17">
        <f t="shared" ref="O27:R27" si="7">O28+O29+O30</f>
        <v>24314.1</v>
      </c>
      <c r="P27" s="17">
        <f t="shared" si="7"/>
        <v>11201</v>
      </c>
      <c r="Q27" s="17">
        <f t="shared" si="7"/>
        <v>0</v>
      </c>
      <c r="R27" s="17">
        <f t="shared" si="7"/>
        <v>3900</v>
      </c>
    </row>
    <row r="28" spans="1:18" ht="51" customHeight="1" thickBot="1" x14ac:dyDescent="0.3">
      <c r="A28" s="19" t="s">
        <v>187</v>
      </c>
      <c r="B28" s="13">
        <v>1</v>
      </c>
      <c r="C28" s="13">
        <v>10</v>
      </c>
      <c r="D28" s="13" t="s">
        <v>188</v>
      </c>
      <c r="E28" s="10" t="s">
        <v>47</v>
      </c>
      <c r="F28" s="10" t="s">
        <v>21</v>
      </c>
      <c r="G28" s="13">
        <v>857</v>
      </c>
      <c r="H28" s="13" t="s">
        <v>187</v>
      </c>
      <c r="I28" s="13" t="s">
        <v>191</v>
      </c>
      <c r="J28" s="13" t="s">
        <v>199</v>
      </c>
      <c r="K28" s="13" t="s">
        <v>48</v>
      </c>
      <c r="L28" s="12">
        <v>0</v>
      </c>
      <c r="M28" s="12">
        <v>0</v>
      </c>
      <c r="N28" s="12">
        <v>1770</v>
      </c>
      <c r="O28" s="12">
        <v>4312.7</v>
      </c>
      <c r="P28" s="12">
        <v>0</v>
      </c>
      <c r="Q28" s="12">
        <v>0</v>
      </c>
      <c r="R28" s="17">
        <v>3900</v>
      </c>
    </row>
    <row r="29" spans="1:18" ht="105.75" thickBot="1" x14ac:dyDescent="0.3">
      <c r="A29" s="20" t="s">
        <v>187</v>
      </c>
      <c r="B29" s="15">
        <v>1</v>
      </c>
      <c r="C29" s="15">
        <v>10</v>
      </c>
      <c r="D29" s="15" t="s">
        <v>189</v>
      </c>
      <c r="E29" s="18" t="s">
        <v>49</v>
      </c>
      <c r="F29" s="18" t="s">
        <v>21</v>
      </c>
      <c r="G29" s="15">
        <v>857</v>
      </c>
      <c r="H29" s="15" t="s">
        <v>187</v>
      </c>
      <c r="I29" s="15" t="s">
        <v>45</v>
      </c>
      <c r="J29" s="15" t="s">
        <v>199</v>
      </c>
      <c r="K29" s="15" t="s">
        <v>200</v>
      </c>
      <c r="L29" s="12">
        <v>0</v>
      </c>
      <c r="M29" s="12">
        <v>0</v>
      </c>
      <c r="N29" s="17">
        <v>8550</v>
      </c>
      <c r="O29" s="21">
        <v>11894</v>
      </c>
      <c r="P29" s="17">
        <v>9634</v>
      </c>
      <c r="Q29" s="17">
        <v>0</v>
      </c>
      <c r="R29" s="12">
        <v>0</v>
      </c>
    </row>
    <row r="30" spans="1:18" ht="60.75" thickBot="1" x14ac:dyDescent="0.3">
      <c r="A30" s="19" t="s">
        <v>187</v>
      </c>
      <c r="B30" s="13">
        <v>1</v>
      </c>
      <c r="C30" s="13">
        <v>10</v>
      </c>
      <c r="D30" s="13" t="s">
        <v>190</v>
      </c>
      <c r="E30" s="10" t="s">
        <v>50</v>
      </c>
      <c r="F30" s="10" t="s">
        <v>21</v>
      </c>
      <c r="G30" s="13">
        <v>857</v>
      </c>
      <c r="H30" s="13" t="s">
        <v>187</v>
      </c>
      <c r="I30" s="13" t="s">
        <v>45</v>
      </c>
      <c r="J30" s="13" t="s">
        <v>199</v>
      </c>
      <c r="K30" s="13">
        <v>622</v>
      </c>
      <c r="L30" s="12">
        <v>0</v>
      </c>
      <c r="M30" s="12">
        <v>0</v>
      </c>
      <c r="N30" s="12">
        <v>849.7</v>
      </c>
      <c r="O30" s="12">
        <v>8107.4</v>
      </c>
      <c r="P30" s="12">
        <v>1567</v>
      </c>
      <c r="Q30" s="12">
        <v>0</v>
      </c>
      <c r="R30" s="17">
        <v>0</v>
      </c>
    </row>
    <row r="31" spans="1:18" ht="45.75" thickBot="1" x14ac:dyDescent="0.3">
      <c r="A31" s="19" t="s">
        <v>187</v>
      </c>
      <c r="B31" s="13">
        <v>1</v>
      </c>
      <c r="C31" s="13">
        <v>11</v>
      </c>
      <c r="D31" s="11"/>
      <c r="E31" s="10" t="s">
        <v>51</v>
      </c>
      <c r="F31" s="10" t="s">
        <v>21</v>
      </c>
      <c r="G31" s="13">
        <v>857</v>
      </c>
      <c r="H31" s="13" t="s">
        <v>187</v>
      </c>
      <c r="I31" s="13" t="s">
        <v>191</v>
      </c>
      <c r="J31" s="13" t="s">
        <v>52</v>
      </c>
      <c r="K31" s="11"/>
      <c r="L31" s="12">
        <v>517</v>
      </c>
      <c r="M31" s="12">
        <v>575</v>
      </c>
      <c r="N31" s="12">
        <f>SUM(N32:N33)</f>
        <v>175</v>
      </c>
      <c r="O31" s="12">
        <f t="shared" ref="O31:R31" si="8">SUM(O32:O33)</f>
        <v>175</v>
      </c>
      <c r="P31" s="12">
        <f t="shared" si="8"/>
        <v>175</v>
      </c>
      <c r="Q31" s="12">
        <f t="shared" si="8"/>
        <v>175</v>
      </c>
      <c r="R31" s="12">
        <f t="shared" si="8"/>
        <v>175</v>
      </c>
    </row>
    <row r="32" spans="1:18" ht="90.75" thickBot="1" x14ac:dyDescent="0.3">
      <c r="A32" s="19" t="s">
        <v>187</v>
      </c>
      <c r="B32" s="13">
        <v>1</v>
      </c>
      <c r="C32" s="13">
        <v>11</v>
      </c>
      <c r="D32" s="13" t="s">
        <v>188</v>
      </c>
      <c r="E32" s="10" t="s">
        <v>235</v>
      </c>
      <c r="F32" s="10" t="s">
        <v>21</v>
      </c>
      <c r="G32" s="13">
        <v>857</v>
      </c>
      <c r="H32" s="13" t="s">
        <v>187</v>
      </c>
      <c r="I32" s="13" t="s">
        <v>191</v>
      </c>
      <c r="J32" s="13" t="s">
        <v>53</v>
      </c>
      <c r="K32" s="13">
        <v>350</v>
      </c>
      <c r="L32" s="12">
        <v>175</v>
      </c>
      <c r="M32" s="12">
        <v>175</v>
      </c>
      <c r="N32" s="12">
        <v>175</v>
      </c>
      <c r="O32" s="12">
        <v>175</v>
      </c>
      <c r="P32" s="12">
        <v>175</v>
      </c>
      <c r="Q32" s="12">
        <v>175</v>
      </c>
      <c r="R32" s="12">
        <v>175</v>
      </c>
    </row>
    <row r="33" spans="1:18" ht="75.75" thickBot="1" x14ac:dyDescent="0.3">
      <c r="A33" s="19" t="s">
        <v>187</v>
      </c>
      <c r="B33" s="13">
        <v>1</v>
      </c>
      <c r="C33" s="13">
        <v>11</v>
      </c>
      <c r="D33" s="13" t="s">
        <v>189</v>
      </c>
      <c r="E33" s="10" t="s">
        <v>54</v>
      </c>
      <c r="F33" s="10" t="s">
        <v>21</v>
      </c>
      <c r="G33" s="13">
        <v>857</v>
      </c>
      <c r="H33" s="13" t="s">
        <v>187</v>
      </c>
      <c r="I33" s="13" t="s">
        <v>191</v>
      </c>
      <c r="J33" s="13" t="s">
        <v>55</v>
      </c>
      <c r="K33" s="13">
        <v>630</v>
      </c>
      <c r="L33" s="12">
        <v>342</v>
      </c>
      <c r="M33" s="12">
        <v>400</v>
      </c>
      <c r="N33" s="12">
        <v>0</v>
      </c>
      <c r="O33" s="12">
        <v>0</v>
      </c>
      <c r="P33" s="12">
        <v>0</v>
      </c>
      <c r="Q33" s="12">
        <v>0</v>
      </c>
      <c r="R33" s="12">
        <v>0</v>
      </c>
    </row>
    <row r="34" spans="1:18" ht="45.75" thickBot="1" x14ac:dyDescent="0.3">
      <c r="A34" s="19" t="s">
        <v>187</v>
      </c>
      <c r="B34" s="13">
        <v>1</v>
      </c>
      <c r="C34" s="13">
        <v>12</v>
      </c>
      <c r="D34" s="11"/>
      <c r="E34" s="10" t="s">
        <v>56</v>
      </c>
      <c r="F34" s="10" t="s">
        <v>21</v>
      </c>
      <c r="G34" s="13">
        <v>857</v>
      </c>
      <c r="H34" s="13" t="s">
        <v>57</v>
      </c>
      <c r="I34" s="13" t="s">
        <v>58</v>
      </c>
      <c r="J34" s="13" t="s">
        <v>59</v>
      </c>
      <c r="K34" s="11"/>
      <c r="L34" s="12">
        <v>177.5</v>
      </c>
      <c r="M34" s="12">
        <v>177.5</v>
      </c>
      <c r="N34" s="12">
        <f>SUM(N35:N36)</f>
        <v>177.5</v>
      </c>
      <c r="O34" s="12">
        <f t="shared" ref="O34:R34" si="9">SUM(O35:O36)</f>
        <v>177.5</v>
      </c>
      <c r="P34" s="12">
        <f t="shared" si="9"/>
        <v>177.5</v>
      </c>
      <c r="Q34" s="12">
        <f t="shared" si="9"/>
        <v>177.5</v>
      </c>
      <c r="R34" s="12">
        <f t="shared" si="9"/>
        <v>177.5</v>
      </c>
    </row>
    <row r="35" spans="1:18" ht="105.75" thickBot="1" x14ac:dyDescent="0.3">
      <c r="A35" s="19" t="s">
        <v>187</v>
      </c>
      <c r="B35" s="13">
        <v>1</v>
      </c>
      <c r="C35" s="13">
        <v>12</v>
      </c>
      <c r="D35" s="13" t="s">
        <v>188</v>
      </c>
      <c r="E35" s="10" t="s">
        <v>236</v>
      </c>
      <c r="F35" s="10" t="s">
        <v>21</v>
      </c>
      <c r="G35" s="13">
        <v>857</v>
      </c>
      <c r="H35" s="13" t="s">
        <v>187</v>
      </c>
      <c r="I35" s="13" t="s">
        <v>191</v>
      </c>
      <c r="J35" s="13" t="s">
        <v>60</v>
      </c>
      <c r="K35" s="13">
        <v>350</v>
      </c>
      <c r="L35" s="12">
        <v>150</v>
      </c>
      <c r="M35" s="12">
        <v>150</v>
      </c>
      <c r="N35" s="12">
        <v>150</v>
      </c>
      <c r="O35" s="12">
        <v>150</v>
      </c>
      <c r="P35" s="12">
        <v>150</v>
      </c>
      <c r="Q35" s="12">
        <v>150</v>
      </c>
      <c r="R35" s="12">
        <v>150</v>
      </c>
    </row>
    <row r="36" spans="1:18" ht="75.75" thickBot="1" x14ac:dyDescent="0.3">
      <c r="A36" s="19" t="s">
        <v>187</v>
      </c>
      <c r="B36" s="13">
        <v>1</v>
      </c>
      <c r="C36" s="13">
        <v>12</v>
      </c>
      <c r="D36" s="13" t="s">
        <v>189</v>
      </c>
      <c r="E36" s="10" t="s">
        <v>61</v>
      </c>
      <c r="F36" s="10" t="s">
        <v>21</v>
      </c>
      <c r="G36" s="13">
        <v>857</v>
      </c>
      <c r="H36" s="13" t="s">
        <v>195</v>
      </c>
      <c r="I36" s="13" t="s">
        <v>197</v>
      </c>
      <c r="J36" s="13" t="s">
        <v>62</v>
      </c>
      <c r="K36" s="13">
        <v>340</v>
      </c>
      <c r="L36" s="12">
        <v>27.5</v>
      </c>
      <c r="M36" s="12">
        <v>27.5</v>
      </c>
      <c r="N36" s="12">
        <v>27.5</v>
      </c>
      <c r="O36" s="12">
        <v>27.5</v>
      </c>
      <c r="P36" s="12">
        <v>27.5</v>
      </c>
      <c r="Q36" s="12">
        <v>27.5</v>
      </c>
      <c r="R36" s="12">
        <v>27.5</v>
      </c>
    </row>
    <row r="37" spans="1:18" ht="60.75" thickBot="1" x14ac:dyDescent="0.3">
      <c r="A37" s="19" t="s">
        <v>187</v>
      </c>
      <c r="B37" s="13">
        <v>1</v>
      </c>
      <c r="C37" s="13">
        <v>13</v>
      </c>
      <c r="D37" s="11"/>
      <c r="E37" s="10" t="s">
        <v>63</v>
      </c>
      <c r="F37" s="10" t="s">
        <v>21</v>
      </c>
      <c r="G37" s="13">
        <v>857</v>
      </c>
      <c r="H37" s="13" t="s">
        <v>187</v>
      </c>
      <c r="I37" s="13" t="s">
        <v>188</v>
      </c>
      <c r="J37" s="13" t="s">
        <v>64</v>
      </c>
      <c r="K37" s="11"/>
      <c r="L37" s="12">
        <v>16983</v>
      </c>
      <c r="M37" s="12">
        <v>20674.400000000001</v>
      </c>
      <c r="N37" s="12">
        <f>SUM(N38:N40)</f>
        <v>17539.2</v>
      </c>
      <c r="O37" s="12">
        <f t="shared" ref="O37:R37" si="10">SUM(O38:O40)</f>
        <v>15000</v>
      </c>
      <c r="P37" s="12">
        <f t="shared" si="10"/>
        <v>0</v>
      </c>
      <c r="Q37" s="12">
        <f t="shared" si="10"/>
        <v>0</v>
      </c>
      <c r="R37" s="12">
        <f t="shared" si="10"/>
        <v>16680.8</v>
      </c>
    </row>
    <row r="38" spans="1:18" ht="45.75" thickBot="1" x14ac:dyDescent="0.3">
      <c r="A38" s="19" t="s">
        <v>187</v>
      </c>
      <c r="B38" s="13">
        <v>1</v>
      </c>
      <c r="C38" s="13">
        <v>13</v>
      </c>
      <c r="D38" s="13" t="s">
        <v>188</v>
      </c>
      <c r="E38" s="10" t="s">
        <v>65</v>
      </c>
      <c r="F38" s="10" t="s">
        <v>21</v>
      </c>
      <c r="G38" s="13">
        <v>857</v>
      </c>
      <c r="H38" s="13" t="s">
        <v>187</v>
      </c>
      <c r="I38" s="13" t="s">
        <v>188</v>
      </c>
      <c r="J38" s="13" t="s">
        <v>66</v>
      </c>
      <c r="K38" s="13">
        <v>622</v>
      </c>
      <c r="L38" s="12">
        <v>6000</v>
      </c>
      <c r="M38" s="12">
        <v>9500</v>
      </c>
      <c r="N38" s="12">
        <v>6000</v>
      </c>
      <c r="O38" s="12">
        <v>5000</v>
      </c>
      <c r="P38" s="12">
        <v>0</v>
      </c>
      <c r="Q38" s="12">
        <v>0</v>
      </c>
      <c r="R38" s="12">
        <v>5200</v>
      </c>
    </row>
    <row r="39" spans="1:18" ht="45.75" thickBot="1" x14ac:dyDescent="0.3">
      <c r="A39" s="19" t="s">
        <v>187</v>
      </c>
      <c r="B39" s="13">
        <v>1</v>
      </c>
      <c r="C39" s="13">
        <v>13</v>
      </c>
      <c r="D39" s="13" t="s">
        <v>189</v>
      </c>
      <c r="E39" s="10" t="s">
        <v>67</v>
      </c>
      <c r="F39" s="10" t="s">
        <v>21</v>
      </c>
      <c r="G39" s="13">
        <v>857</v>
      </c>
      <c r="H39" s="13" t="s">
        <v>187</v>
      </c>
      <c r="I39" s="13" t="s">
        <v>188</v>
      </c>
      <c r="J39" s="13" t="s">
        <v>68</v>
      </c>
      <c r="K39" s="13">
        <v>622</v>
      </c>
      <c r="L39" s="12">
        <v>6500</v>
      </c>
      <c r="M39" s="12">
        <v>6500</v>
      </c>
      <c r="N39" s="12">
        <v>6500</v>
      </c>
      <c r="O39" s="12">
        <v>6000</v>
      </c>
      <c r="P39" s="12">
        <v>0</v>
      </c>
      <c r="Q39" s="12">
        <v>0</v>
      </c>
      <c r="R39" s="12">
        <v>6240</v>
      </c>
    </row>
    <row r="40" spans="1:18" ht="45.75" thickBot="1" x14ac:dyDescent="0.3">
      <c r="A40" s="19" t="s">
        <v>187</v>
      </c>
      <c r="B40" s="13">
        <v>1</v>
      </c>
      <c r="C40" s="13">
        <v>13</v>
      </c>
      <c r="D40" s="13" t="s">
        <v>190</v>
      </c>
      <c r="E40" s="10" t="s">
        <v>69</v>
      </c>
      <c r="F40" s="10" t="s">
        <v>21</v>
      </c>
      <c r="G40" s="13">
        <v>857</v>
      </c>
      <c r="H40" s="13" t="s">
        <v>187</v>
      </c>
      <c r="I40" s="13" t="s">
        <v>188</v>
      </c>
      <c r="J40" s="13" t="s">
        <v>70</v>
      </c>
      <c r="K40" s="13">
        <v>622</v>
      </c>
      <c r="L40" s="12">
        <v>4483</v>
      </c>
      <c r="M40" s="12">
        <v>4674.3999999999996</v>
      </c>
      <c r="N40" s="12">
        <v>5039.2</v>
      </c>
      <c r="O40" s="12">
        <v>4000</v>
      </c>
      <c r="P40" s="12">
        <v>0</v>
      </c>
      <c r="Q40" s="12">
        <v>0</v>
      </c>
      <c r="R40" s="12">
        <v>5240.8</v>
      </c>
    </row>
    <row r="41" spans="1:18" ht="45.75" thickBot="1" x14ac:dyDescent="0.3">
      <c r="A41" s="20" t="s">
        <v>187</v>
      </c>
      <c r="B41" s="15">
        <v>1</v>
      </c>
      <c r="C41" s="15">
        <v>14</v>
      </c>
      <c r="D41" s="16"/>
      <c r="E41" s="18" t="s">
        <v>71</v>
      </c>
      <c r="F41" s="18" t="s">
        <v>21</v>
      </c>
      <c r="G41" s="15">
        <v>857</v>
      </c>
      <c r="H41" s="15" t="s">
        <v>187</v>
      </c>
      <c r="I41" s="15" t="s">
        <v>188</v>
      </c>
      <c r="J41" s="15" t="s">
        <v>201</v>
      </c>
      <c r="K41" s="15">
        <v>622</v>
      </c>
      <c r="L41" s="12">
        <v>0</v>
      </c>
      <c r="M41" s="12">
        <v>0</v>
      </c>
      <c r="N41" s="12">
        <v>0</v>
      </c>
      <c r="O41" s="17">
        <v>1788.4</v>
      </c>
      <c r="P41" s="17">
        <v>1448.6</v>
      </c>
      <c r="Q41" s="12">
        <v>0</v>
      </c>
      <c r="R41" s="12">
        <v>0</v>
      </c>
    </row>
    <row r="42" spans="1:18" ht="75.75" thickBot="1" x14ac:dyDescent="0.3">
      <c r="A42" s="20" t="s">
        <v>187</v>
      </c>
      <c r="B42" s="15">
        <v>1</v>
      </c>
      <c r="C42" s="15">
        <v>15</v>
      </c>
      <c r="D42" s="16"/>
      <c r="E42" s="18" t="s">
        <v>72</v>
      </c>
      <c r="F42" s="18" t="s">
        <v>21</v>
      </c>
      <c r="G42" s="15">
        <v>857</v>
      </c>
      <c r="H42" s="15" t="s">
        <v>187</v>
      </c>
      <c r="I42" s="15" t="s">
        <v>188</v>
      </c>
      <c r="J42" s="15" t="s">
        <v>73</v>
      </c>
      <c r="K42" s="15" t="s">
        <v>252</v>
      </c>
      <c r="L42" s="12">
        <v>1700</v>
      </c>
      <c r="M42" s="12">
        <v>1700</v>
      </c>
      <c r="N42" s="12">
        <v>1700</v>
      </c>
      <c r="O42" s="12">
        <v>1700</v>
      </c>
      <c r="P42" s="12">
        <v>1700</v>
      </c>
      <c r="Q42" s="12">
        <v>1700</v>
      </c>
      <c r="R42" s="12">
        <v>1768</v>
      </c>
    </row>
    <row r="43" spans="1:18" ht="90.75" thickBot="1" x14ac:dyDescent="0.3">
      <c r="A43" s="20" t="s">
        <v>187</v>
      </c>
      <c r="B43" s="15">
        <v>1</v>
      </c>
      <c r="C43" s="15">
        <v>16</v>
      </c>
      <c r="D43" s="16"/>
      <c r="E43" s="18" t="s">
        <v>74</v>
      </c>
      <c r="F43" s="18" t="s">
        <v>21</v>
      </c>
      <c r="G43" s="15">
        <v>857</v>
      </c>
      <c r="H43" s="15" t="s">
        <v>187</v>
      </c>
      <c r="I43" s="15" t="s">
        <v>188</v>
      </c>
      <c r="J43" s="15" t="s">
        <v>75</v>
      </c>
      <c r="K43" s="15" t="s">
        <v>253</v>
      </c>
      <c r="L43" s="12">
        <v>950</v>
      </c>
      <c r="M43" s="12">
        <v>1050</v>
      </c>
      <c r="N43" s="12">
        <v>1050</v>
      </c>
      <c r="O43" s="12">
        <v>1200</v>
      </c>
      <c r="P43" s="12">
        <v>1200</v>
      </c>
      <c r="Q43" s="12">
        <v>1200</v>
      </c>
      <c r="R43" s="12">
        <v>1248</v>
      </c>
    </row>
    <row r="44" spans="1:18" ht="75.75" thickBot="1" x14ac:dyDescent="0.3">
      <c r="A44" s="19" t="s">
        <v>187</v>
      </c>
      <c r="B44" s="13">
        <v>1</v>
      </c>
      <c r="C44" s="13">
        <v>19</v>
      </c>
      <c r="D44" s="11"/>
      <c r="E44" s="10" t="s">
        <v>76</v>
      </c>
      <c r="F44" s="10" t="s">
        <v>21</v>
      </c>
      <c r="G44" s="13">
        <v>857</v>
      </c>
      <c r="H44" s="13" t="s">
        <v>57</v>
      </c>
      <c r="I44" s="13" t="s">
        <v>202</v>
      </c>
      <c r="J44" s="13" t="s">
        <v>77</v>
      </c>
      <c r="K44" s="11"/>
      <c r="L44" s="12">
        <v>9165</v>
      </c>
      <c r="M44" s="12">
        <v>600</v>
      </c>
      <c r="N44" s="12">
        <f>N45</f>
        <v>200</v>
      </c>
      <c r="O44" s="12">
        <f t="shared" ref="O44:R44" si="11">O45</f>
        <v>800</v>
      </c>
      <c r="P44" s="12">
        <f t="shared" si="11"/>
        <v>0</v>
      </c>
      <c r="Q44" s="12">
        <f t="shared" si="11"/>
        <v>0</v>
      </c>
      <c r="R44" s="12">
        <f t="shared" si="11"/>
        <v>0</v>
      </c>
    </row>
    <row r="45" spans="1:18" ht="90.75" thickBot="1" x14ac:dyDescent="0.3">
      <c r="A45" s="19" t="s">
        <v>187</v>
      </c>
      <c r="B45" s="13">
        <v>1</v>
      </c>
      <c r="C45" s="13">
        <v>19</v>
      </c>
      <c r="D45" s="13" t="s">
        <v>195</v>
      </c>
      <c r="E45" s="10" t="s">
        <v>78</v>
      </c>
      <c r="F45" s="10" t="s">
        <v>21</v>
      </c>
      <c r="G45" s="13">
        <v>857</v>
      </c>
      <c r="H45" s="13" t="s">
        <v>187</v>
      </c>
      <c r="I45" s="13" t="s">
        <v>188</v>
      </c>
      <c r="J45" s="13" t="s">
        <v>203</v>
      </c>
      <c r="K45" s="13" t="s">
        <v>100</v>
      </c>
      <c r="L45" s="12">
        <v>0</v>
      </c>
      <c r="M45" s="12">
        <v>600</v>
      </c>
      <c r="N45" s="12">
        <v>200</v>
      </c>
      <c r="O45" s="12">
        <v>800</v>
      </c>
      <c r="P45" s="12">
        <v>0</v>
      </c>
      <c r="Q45" s="12">
        <v>0</v>
      </c>
      <c r="R45" s="12">
        <v>0</v>
      </c>
    </row>
    <row r="46" spans="1:18" ht="45.75" thickBot="1" x14ac:dyDescent="0.3">
      <c r="A46" s="19" t="s">
        <v>187</v>
      </c>
      <c r="B46" s="13">
        <v>1</v>
      </c>
      <c r="C46" s="13">
        <v>19</v>
      </c>
      <c r="D46" s="13">
        <v>11</v>
      </c>
      <c r="E46" s="10" t="s">
        <v>79</v>
      </c>
      <c r="F46" s="10" t="s">
        <v>21</v>
      </c>
      <c r="G46" s="13">
        <v>857</v>
      </c>
      <c r="H46" s="13" t="s">
        <v>195</v>
      </c>
      <c r="I46" s="13" t="s">
        <v>189</v>
      </c>
      <c r="J46" s="13" t="s">
        <v>204</v>
      </c>
      <c r="K46" s="13">
        <v>540</v>
      </c>
      <c r="L46" s="12">
        <v>9165</v>
      </c>
      <c r="M46" s="12">
        <v>0</v>
      </c>
      <c r="N46" s="12">
        <v>0</v>
      </c>
      <c r="O46" s="12">
        <v>0</v>
      </c>
      <c r="P46" s="12">
        <v>0</v>
      </c>
      <c r="Q46" s="12">
        <v>0</v>
      </c>
      <c r="R46" s="12">
        <v>0</v>
      </c>
    </row>
    <row r="47" spans="1:18" ht="75.75" thickBot="1" x14ac:dyDescent="0.3">
      <c r="A47" s="19" t="s">
        <v>187</v>
      </c>
      <c r="B47" s="13">
        <v>1</v>
      </c>
      <c r="C47" s="13">
        <v>20</v>
      </c>
      <c r="D47" s="11"/>
      <c r="E47" s="10" t="s">
        <v>80</v>
      </c>
      <c r="F47" s="10" t="s">
        <v>21</v>
      </c>
      <c r="G47" s="13">
        <v>857</v>
      </c>
      <c r="H47" s="13" t="s">
        <v>187</v>
      </c>
      <c r="I47" s="13" t="s">
        <v>45</v>
      </c>
      <c r="J47" s="13" t="s">
        <v>205</v>
      </c>
      <c r="K47" s="13" t="s">
        <v>81</v>
      </c>
      <c r="L47" s="12">
        <v>0</v>
      </c>
      <c r="M47" s="12">
        <v>911</v>
      </c>
      <c r="N47" s="12">
        <v>2214.3000000000002</v>
      </c>
      <c r="O47" s="12">
        <v>0</v>
      </c>
      <c r="P47" s="12">
        <v>0</v>
      </c>
      <c r="Q47" s="12">
        <v>0</v>
      </c>
      <c r="R47" s="12">
        <v>0</v>
      </c>
    </row>
    <row r="48" spans="1:18" ht="184.5" customHeight="1" thickBot="1" x14ac:dyDescent="0.3">
      <c r="A48" s="20" t="s">
        <v>187</v>
      </c>
      <c r="B48" s="15">
        <v>1</v>
      </c>
      <c r="C48" s="15">
        <v>21</v>
      </c>
      <c r="D48" s="16"/>
      <c r="E48" s="18" t="s">
        <v>258</v>
      </c>
      <c r="F48" s="18" t="s">
        <v>21</v>
      </c>
      <c r="G48" s="15">
        <v>857</v>
      </c>
      <c r="H48" s="15" t="s">
        <v>187</v>
      </c>
      <c r="I48" s="15" t="s">
        <v>45</v>
      </c>
      <c r="J48" s="15" t="s">
        <v>206</v>
      </c>
      <c r="K48" s="16"/>
      <c r="L48" s="17">
        <v>0</v>
      </c>
      <c r="M48" s="17">
        <v>20142.900000000001</v>
      </c>
      <c r="N48" s="17">
        <f>SUM(N49:N50)</f>
        <v>34704</v>
      </c>
      <c r="O48" s="17">
        <f t="shared" ref="O48:R48" si="12">SUM(O49:O50)</f>
        <v>36149</v>
      </c>
      <c r="P48" s="17">
        <f t="shared" si="12"/>
        <v>29280.7</v>
      </c>
      <c r="Q48" s="17">
        <f t="shared" si="12"/>
        <v>0</v>
      </c>
      <c r="R48" s="17">
        <f t="shared" si="12"/>
        <v>0</v>
      </c>
    </row>
    <row r="49" spans="1:18" ht="120.75" thickBot="1" x14ac:dyDescent="0.3">
      <c r="A49" s="19" t="s">
        <v>187</v>
      </c>
      <c r="B49" s="13">
        <v>1</v>
      </c>
      <c r="C49" s="13">
        <v>21</v>
      </c>
      <c r="D49" s="13" t="s">
        <v>188</v>
      </c>
      <c r="E49" s="10" t="s">
        <v>82</v>
      </c>
      <c r="F49" s="10" t="s">
        <v>21</v>
      </c>
      <c r="G49" s="13">
        <v>857</v>
      </c>
      <c r="H49" s="13" t="s">
        <v>187</v>
      </c>
      <c r="I49" s="13" t="s">
        <v>188</v>
      </c>
      <c r="J49" s="13" t="s">
        <v>83</v>
      </c>
      <c r="K49" s="13">
        <v>520</v>
      </c>
      <c r="L49" s="17">
        <v>0</v>
      </c>
      <c r="M49" s="17">
        <v>20142.900000000001</v>
      </c>
      <c r="N49" s="17">
        <v>0</v>
      </c>
      <c r="O49" s="17">
        <v>0</v>
      </c>
      <c r="P49" s="17">
        <v>0</v>
      </c>
      <c r="Q49" s="17">
        <v>0</v>
      </c>
      <c r="R49" s="17">
        <v>0</v>
      </c>
    </row>
    <row r="50" spans="1:18" ht="90.75" thickBot="1" x14ac:dyDescent="0.3">
      <c r="A50" s="20" t="s">
        <v>187</v>
      </c>
      <c r="B50" s="15">
        <v>1</v>
      </c>
      <c r="C50" s="15">
        <v>21</v>
      </c>
      <c r="D50" s="15" t="s">
        <v>189</v>
      </c>
      <c r="E50" s="18" t="s">
        <v>246</v>
      </c>
      <c r="F50" s="18" t="s">
        <v>21</v>
      </c>
      <c r="G50" s="15">
        <v>857</v>
      </c>
      <c r="H50" s="15" t="s">
        <v>187</v>
      </c>
      <c r="I50" s="15" t="s">
        <v>45</v>
      </c>
      <c r="J50" s="15" t="s">
        <v>206</v>
      </c>
      <c r="K50" s="15" t="s">
        <v>200</v>
      </c>
      <c r="L50" s="17">
        <v>0</v>
      </c>
      <c r="M50" s="17">
        <v>0</v>
      </c>
      <c r="N50" s="17">
        <v>34704</v>
      </c>
      <c r="O50" s="17">
        <v>36149</v>
      </c>
      <c r="P50" s="17">
        <v>29280.7</v>
      </c>
      <c r="Q50" s="17">
        <v>0</v>
      </c>
      <c r="R50" s="17">
        <v>0</v>
      </c>
    </row>
    <row r="51" spans="1:18" ht="45.75" thickBot="1" x14ac:dyDescent="0.3">
      <c r="A51" s="22"/>
      <c r="B51" s="11"/>
      <c r="C51" s="11"/>
      <c r="D51" s="11"/>
      <c r="E51" s="10" t="s">
        <v>84</v>
      </c>
      <c r="F51" s="10" t="s">
        <v>21</v>
      </c>
      <c r="G51" s="13">
        <v>857</v>
      </c>
      <c r="H51" s="13" t="s">
        <v>187</v>
      </c>
      <c r="I51" s="13" t="s">
        <v>188</v>
      </c>
      <c r="J51" s="13" t="s">
        <v>85</v>
      </c>
      <c r="K51" s="13">
        <v>621</v>
      </c>
      <c r="L51" s="17">
        <v>33009.599999999999</v>
      </c>
      <c r="M51" s="17">
        <v>35723.5</v>
      </c>
      <c r="N51" s="17">
        <v>0</v>
      </c>
      <c r="O51" s="17">
        <v>0</v>
      </c>
      <c r="P51" s="17">
        <v>0</v>
      </c>
      <c r="Q51" s="17">
        <v>0</v>
      </c>
      <c r="R51" s="17">
        <v>0</v>
      </c>
    </row>
    <row r="52" spans="1:18" ht="60.75" thickBot="1" x14ac:dyDescent="0.3">
      <c r="A52" s="22"/>
      <c r="B52" s="11"/>
      <c r="C52" s="11"/>
      <c r="D52" s="11"/>
      <c r="E52" s="10" t="s">
        <v>86</v>
      </c>
      <c r="F52" s="10" t="s">
        <v>21</v>
      </c>
      <c r="G52" s="13">
        <v>857</v>
      </c>
      <c r="H52" s="13" t="s">
        <v>187</v>
      </c>
      <c r="I52" s="13" t="s">
        <v>188</v>
      </c>
      <c r="J52" s="13" t="s">
        <v>87</v>
      </c>
      <c r="K52" s="13">
        <v>611</v>
      </c>
      <c r="L52" s="17">
        <v>55719.8</v>
      </c>
      <c r="M52" s="17">
        <v>36999</v>
      </c>
      <c r="N52" s="17">
        <v>0</v>
      </c>
      <c r="O52" s="17">
        <v>0</v>
      </c>
      <c r="P52" s="17">
        <v>0</v>
      </c>
      <c r="Q52" s="17">
        <v>0</v>
      </c>
      <c r="R52" s="17">
        <v>0</v>
      </c>
    </row>
    <row r="53" spans="1:18" ht="150.75" thickBot="1" x14ac:dyDescent="0.3">
      <c r="A53" s="22"/>
      <c r="B53" s="11"/>
      <c r="C53" s="11"/>
      <c r="D53" s="11"/>
      <c r="E53" s="10" t="s">
        <v>88</v>
      </c>
      <c r="F53" s="10" t="s">
        <v>21</v>
      </c>
      <c r="G53" s="13">
        <v>857</v>
      </c>
      <c r="H53" s="13" t="s">
        <v>187</v>
      </c>
      <c r="I53" s="13" t="s">
        <v>191</v>
      </c>
      <c r="J53" s="13" t="s">
        <v>89</v>
      </c>
      <c r="K53" s="13" t="s">
        <v>48</v>
      </c>
      <c r="L53" s="17">
        <v>3500</v>
      </c>
      <c r="M53" s="17">
        <v>3500</v>
      </c>
      <c r="N53" s="17">
        <v>0</v>
      </c>
      <c r="O53" s="17">
        <v>0</v>
      </c>
      <c r="P53" s="17">
        <v>0</v>
      </c>
      <c r="Q53" s="17">
        <v>0</v>
      </c>
      <c r="R53" s="17">
        <v>0</v>
      </c>
    </row>
    <row r="54" spans="1:18" ht="15.75" thickBot="1" x14ac:dyDescent="0.3">
      <c r="A54" s="39" t="s">
        <v>187</v>
      </c>
      <c r="B54" s="39">
        <v>2</v>
      </c>
      <c r="C54" s="42"/>
      <c r="D54" s="42"/>
      <c r="E54" s="32" t="s">
        <v>90</v>
      </c>
      <c r="F54" s="18" t="s">
        <v>20</v>
      </c>
      <c r="G54" s="16"/>
      <c r="H54" s="16"/>
      <c r="I54" s="16"/>
      <c r="J54" s="16"/>
      <c r="K54" s="16"/>
      <c r="L54" s="17">
        <v>74735.199999999997</v>
      </c>
      <c r="M54" s="17">
        <v>79319.7</v>
      </c>
      <c r="N54" s="17">
        <f>N55</f>
        <v>87929.9</v>
      </c>
      <c r="O54" s="17">
        <f t="shared" ref="O54:R54" si="13">O55</f>
        <v>103786.59999999999</v>
      </c>
      <c r="P54" s="17">
        <f t="shared" si="13"/>
        <v>93153</v>
      </c>
      <c r="Q54" s="17">
        <f t="shared" si="13"/>
        <v>93153</v>
      </c>
      <c r="R54" s="17">
        <f t="shared" si="13"/>
        <v>97656.700000000012</v>
      </c>
    </row>
    <row r="55" spans="1:18" ht="45.75" thickBot="1" x14ac:dyDescent="0.3">
      <c r="A55" s="41"/>
      <c r="B55" s="41"/>
      <c r="C55" s="44"/>
      <c r="D55" s="44"/>
      <c r="E55" s="34"/>
      <c r="F55" s="10" t="s">
        <v>21</v>
      </c>
      <c r="G55" s="13">
        <v>857</v>
      </c>
      <c r="H55" s="11"/>
      <c r="I55" s="11"/>
      <c r="J55" s="11"/>
      <c r="K55" s="11"/>
      <c r="L55" s="17">
        <v>74735.199999999997</v>
      </c>
      <c r="M55" s="12">
        <v>79319.7</v>
      </c>
      <c r="N55" s="12">
        <f>SUM(N56,N57,N58,N59,N62,N63,N64,N66,N68)</f>
        <v>87929.9</v>
      </c>
      <c r="O55" s="12">
        <f t="shared" ref="O55:R55" si="14">SUM(O56,O57,O58,O59,O62,O63,O64,O66,O68)</f>
        <v>103786.59999999999</v>
      </c>
      <c r="P55" s="12">
        <f t="shared" si="14"/>
        <v>93153</v>
      </c>
      <c r="Q55" s="12">
        <f t="shared" si="14"/>
        <v>93153</v>
      </c>
      <c r="R55" s="12">
        <f t="shared" si="14"/>
        <v>97656.700000000012</v>
      </c>
    </row>
    <row r="56" spans="1:18" ht="63" customHeight="1" thickBot="1" x14ac:dyDescent="0.3">
      <c r="A56" s="19" t="s">
        <v>187</v>
      </c>
      <c r="B56" s="13">
        <v>2</v>
      </c>
      <c r="C56" s="13" t="s">
        <v>188</v>
      </c>
      <c r="D56" s="11"/>
      <c r="E56" s="10" t="s">
        <v>91</v>
      </c>
      <c r="F56" s="10" t="s">
        <v>21</v>
      </c>
      <c r="G56" s="13">
        <v>857</v>
      </c>
      <c r="H56" s="13" t="s">
        <v>187</v>
      </c>
      <c r="I56" s="13" t="s">
        <v>188</v>
      </c>
      <c r="J56" s="13" t="s">
        <v>207</v>
      </c>
      <c r="K56" s="13" t="s">
        <v>248</v>
      </c>
      <c r="L56" s="17">
        <v>0</v>
      </c>
      <c r="M56" s="17">
        <v>0</v>
      </c>
      <c r="N56" s="17">
        <v>83168.5</v>
      </c>
      <c r="O56" s="17">
        <f>100209.3+600</f>
        <v>100809.3</v>
      </c>
      <c r="P56" s="17">
        <v>92054.6</v>
      </c>
      <c r="Q56" s="17">
        <v>92054.6</v>
      </c>
      <c r="R56" s="12">
        <v>95736.8</v>
      </c>
    </row>
    <row r="57" spans="1:18" ht="45.75" thickBot="1" x14ac:dyDescent="0.3">
      <c r="A57" s="19" t="s">
        <v>187</v>
      </c>
      <c r="B57" s="13">
        <v>2</v>
      </c>
      <c r="C57" s="13" t="s">
        <v>189</v>
      </c>
      <c r="D57" s="11"/>
      <c r="E57" s="10" t="s">
        <v>93</v>
      </c>
      <c r="F57" s="10" t="s">
        <v>21</v>
      </c>
      <c r="G57" s="13">
        <v>857</v>
      </c>
      <c r="H57" s="13" t="s">
        <v>187</v>
      </c>
      <c r="I57" s="13" t="s">
        <v>188</v>
      </c>
      <c r="J57" s="13" t="s">
        <v>94</v>
      </c>
      <c r="K57" s="13" t="s">
        <v>92</v>
      </c>
      <c r="L57" s="17">
        <v>10125.299999999999</v>
      </c>
      <c r="M57" s="17">
        <v>11583.5</v>
      </c>
      <c r="N57" s="17">
        <v>0</v>
      </c>
      <c r="O57" s="17">
        <v>0</v>
      </c>
      <c r="P57" s="17">
        <v>0</v>
      </c>
      <c r="Q57" s="17">
        <v>0</v>
      </c>
      <c r="R57" s="17">
        <v>0</v>
      </c>
    </row>
    <row r="58" spans="1:18" ht="45.75" thickBot="1" x14ac:dyDescent="0.3">
      <c r="A58" s="19" t="s">
        <v>187</v>
      </c>
      <c r="B58" s="13">
        <v>2</v>
      </c>
      <c r="C58" s="13" t="s">
        <v>190</v>
      </c>
      <c r="D58" s="11"/>
      <c r="E58" s="10" t="s">
        <v>95</v>
      </c>
      <c r="F58" s="10" t="s">
        <v>21</v>
      </c>
      <c r="G58" s="13">
        <v>857</v>
      </c>
      <c r="H58" s="13" t="s">
        <v>187</v>
      </c>
      <c r="I58" s="13" t="s">
        <v>188</v>
      </c>
      <c r="J58" s="13" t="s">
        <v>96</v>
      </c>
      <c r="K58" s="13" t="s">
        <v>92</v>
      </c>
      <c r="L58" s="17">
        <v>14828.7</v>
      </c>
      <c r="M58" s="17">
        <v>13853.6</v>
      </c>
      <c r="N58" s="17">
        <v>0</v>
      </c>
      <c r="O58" s="17">
        <v>0</v>
      </c>
      <c r="P58" s="17">
        <v>0</v>
      </c>
      <c r="Q58" s="17">
        <v>0</v>
      </c>
      <c r="R58" s="17">
        <v>0</v>
      </c>
    </row>
    <row r="59" spans="1:18" ht="45.75" thickBot="1" x14ac:dyDescent="0.3">
      <c r="A59" s="20" t="s">
        <v>187</v>
      </c>
      <c r="B59" s="15">
        <v>2</v>
      </c>
      <c r="C59" s="15" t="s">
        <v>193</v>
      </c>
      <c r="D59" s="16"/>
      <c r="E59" s="18" t="s">
        <v>97</v>
      </c>
      <c r="F59" s="18" t="s">
        <v>21</v>
      </c>
      <c r="G59" s="15">
        <v>857</v>
      </c>
      <c r="H59" s="15" t="s">
        <v>187</v>
      </c>
      <c r="I59" s="15" t="s">
        <v>188</v>
      </c>
      <c r="J59" s="15" t="s">
        <v>208</v>
      </c>
      <c r="K59" s="16"/>
      <c r="L59" s="17">
        <v>0</v>
      </c>
      <c r="M59" s="17">
        <v>0</v>
      </c>
      <c r="N59" s="17">
        <f>N60+N61</f>
        <v>2277</v>
      </c>
      <c r="O59" s="17">
        <f t="shared" ref="O59:R59" si="15">O60+O61</f>
        <v>1808.9</v>
      </c>
      <c r="P59" s="17">
        <f t="shared" si="15"/>
        <v>470</v>
      </c>
      <c r="Q59" s="17">
        <f t="shared" si="15"/>
        <v>470</v>
      </c>
      <c r="R59" s="17">
        <f t="shared" si="15"/>
        <v>1268.8</v>
      </c>
    </row>
    <row r="60" spans="1:18" ht="45.75" thickBot="1" x14ac:dyDescent="0.3">
      <c r="A60" s="20" t="s">
        <v>187</v>
      </c>
      <c r="B60" s="15">
        <v>2</v>
      </c>
      <c r="C60" s="15" t="s">
        <v>193</v>
      </c>
      <c r="D60" s="15" t="s">
        <v>188</v>
      </c>
      <c r="E60" s="18" t="s">
        <v>98</v>
      </c>
      <c r="F60" s="18" t="s">
        <v>21</v>
      </c>
      <c r="G60" s="15">
        <v>857</v>
      </c>
      <c r="H60" s="15" t="s">
        <v>187</v>
      </c>
      <c r="I60" s="15" t="s">
        <v>188</v>
      </c>
      <c r="J60" s="15" t="s">
        <v>208</v>
      </c>
      <c r="K60" s="15" t="s">
        <v>200</v>
      </c>
      <c r="L60" s="17">
        <v>0</v>
      </c>
      <c r="M60" s="17">
        <v>0</v>
      </c>
      <c r="N60" s="17">
        <v>1527</v>
      </c>
      <c r="O60" s="17">
        <v>883.9</v>
      </c>
      <c r="P60" s="17">
        <v>470</v>
      </c>
      <c r="Q60" s="17">
        <v>470</v>
      </c>
      <c r="R60" s="17">
        <v>488.8</v>
      </c>
    </row>
    <row r="61" spans="1:18" ht="45.75" thickBot="1" x14ac:dyDescent="0.3">
      <c r="A61" s="19" t="s">
        <v>187</v>
      </c>
      <c r="B61" s="13">
        <v>2</v>
      </c>
      <c r="C61" s="13" t="s">
        <v>193</v>
      </c>
      <c r="D61" s="13" t="s">
        <v>189</v>
      </c>
      <c r="E61" s="10" t="s">
        <v>99</v>
      </c>
      <c r="F61" s="10" t="s">
        <v>21</v>
      </c>
      <c r="G61" s="13">
        <v>857</v>
      </c>
      <c r="H61" s="13" t="s">
        <v>187</v>
      </c>
      <c r="I61" s="13" t="s">
        <v>188</v>
      </c>
      <c r="J61" s="13" t="s">
        <v>208</v>
      </c>
      <c r="K61" s="13" t="s">
        <v>100</v>
      </c>
      <c r="L61" s="12">
        <v>0</v>
      </c>
      <c r="M61" s="12">
        <v>0</v>
      </c>
      <c r="N61" s="12">
        <v>750</v>
      </c>
      <c r="O61" s="12">
        <v>925</v>
      </c>
      <c r="P61" s="12">
        <v>0</v>
      </c>
      <c r="Q61" s="12">
        <v>0</v>
      </c>
      <c r="R61" s="17">
        <v>780</v>
      </c>
    </row>
    <row r="62" spans="1:18" ht="45.75" thickBot="1" x14ac:dyDescent="0.3">
      <c r="A62" s="19" t="s">
        <v>187</v>
      </c>
      <c r="B62" s="13">
        <v>2</v>
      </c>
      <c r="C62" s="13" t="s">
        <v>194</v>
      </c>
      <c r="D62" s="11"/>
      <c r="E62" s="10" t="s">
        <v>101</v>
      </c>
      <c r="F62" s="10" t="s">
        <v>21</v>
      </c>
      <c r="G62" s="13">
        <v>857</v>
      </c>
      <c r="H62" s="13" t="s">
        <v>187</v>
      </c>
      <c r="I62" s="13" t="s">
        <v>188</v>
      </c>
      <c r="J62" s="13" t="s">
        <v>102</v>
      </c>
      <c r="K62" s="13" t="s">
        <v>92</v>
      </c>
      <c r="L62" s="17">
        <v>9115.5</v>
      </c>
      <c r="M62" s="17">
        <v>10478.9</v>
      </c>
      <c r="N62" s="17">
        <v>0</v>
      </c>
      <c r="O62" s="17">
        <v>0</v>
      </c>
      <c r="P62" s="17">
        <v>0</v>
      </c>
      <c r="Q62" s="17">
        <v>0</v>
      </c>
      <c r="R62" s="12">
        <v>0</v>
      </c>
    </row>
    <row r="63" spans="1:18" ht="45.75" thickBot="1" x14ac:dyDescent="0.3">
      <c r="A63" s="19" t="s">
        <v>187</v>
      </c>
      <c r="B63" s="13">
        <v>2</v>
      </c>
      <c r="C63" s="13" t="s">
        <v>195</v>
      </c>
      <c r="D63" s="11"/>
      <c r="E63" s="10" t="s">
        <v>42</v>
      </c>
      <c r="F63" s="10" t="s">
        <v>21</v>
      </c>
      <c r="G63" s="13">
        <v>857</v>
      </c>
      <c r="H63" s="13" t="s">
        <v>187</v>
      </c>
      <c r="I63" s="13" t="s">
        <v>188</v>
      </c>
      <c r="J63" s="13" t="s">
        <v>103</v>
      </c>
      <c r="K63" s="13" t="s">
        <v>92</v>
      </c>
      <c r="L63" s="17">
        <v>7488.1</v>
      </c>
      <c r="M63" s="17">
        <v>7952.2</v>
      </c>
      <c r="N63" s="17">
        <v>0</v>
      </c>
      <c r="O63" s="17">
        <v>0</v>
      </c>
      <c r="P63" s="17">
        <v>0</v>
      </c>
      <c r="Q63" s="17">
        <v>0</v>
      </c>
      <c r="R63" s="17">
        <v>0</v>
      </c>
    </row>
    <row r="64" spans="1:18" ht="60.75" thickBot="1" x14ac:dyDescent="0.3">
      <c r="A64" s="19" t="s">
        <v>187</v>
      </c>
      <c r="B64" s="13">
        <v>2</v>
      </c>
      <c r="C64" s="13" t="s">
        <v>187</v>
      </c>
      <c r="D64" s="11"/>
      <c r="E64" s="10" t="s">
        <v>104</v>
      </c>
      <c r="F64" s="10" t="s">
        <v>21</v>
      </c>
      <c r="G64" s="13">
        <v>857</v>
      </c>
      <c r="H64" s="13" t="s">
        <v>187</v>
      </c>
      <c r="I64" s="13" t="s">
        <v>191</v>
      </c>
      <c r="J64" s="13" t="s">
        <v>105</v>
      </c>
      <c r="K64" s="11"/>
      <c r="L64" s="17">
        <v>60</v>
      </c>
      <c r="M64" s="17">
        <v>60</v>
      </c>
      <c r="N64" s="17">
        <v>0</v>
      </c>
      <c r="O64" s="17">
        <v>90</v>
      </c>
      <c r="P64" s="17">
        <v>60</v>
      </c>
      <c r="Q64" s="17">
        <v>60</v>
      </c>
      <c r="R64" s="17">
        <v>60</v>
      </c>
    </row>
    <row r="65" spans="1:18" ht="60.75" thickBot="1" x14ac:dyDescent="0.3">
      <c r="A65" s="19" t="s">
        <v>187</v>
      </c>
      <c r="B65" s="13">
        <v>2</v>
      </c>
      <c r="C65" s="13" t="s">
        <v>187</v>
      </c>
      <c r="D65" s="13" t="s">
        <v>188</v>
      </c>
      <c r="E65" s="10" t="s">
        <v>247</v>
      </c>
      <c r="F65" s="10" t="s">
        <v>21</v>
      </c>
      <c r="G65" s="13">
        <v>857</v>
      </c>
      <c r="H65" s="13" t="s">
        <v>187</v>
      </c>
      <c r="I65" s="13" t="s">
        <v>191</v>
      </c>
      <c r="J65" s="13" t="s">
        <v>106</v>
      </c>
      <c r="K65" s="13" t="s">
        <v>107</v>
      </c>
      <c r="L65" s="17">
        <v>60</v>
      </c>
      <c r="M65" s="17">
        <v>60</v>
      </c>
      <c r="N65" s="17">
        <v>0</v>
      </c>
      <c r="O65" s="17">
        <v>90</v>
      </c>
      <c r="P65" s="17">
        <v>60</v>
      </c>
      <c r="Q65" s="17">
        <v>60</v>
      </c>
      <c r="R65" s="17">
        <v>60</v>
      </c>
    </row>
    <row r="66" spans="1:18" ht="45.75" thickBot="1" x14ac:dyDescent="0.3">
      <c r="A66" s="19" t="s">
        <v>187</v>
      </c>
      <c r="B66" s="13">
        <v>2</v>
      </c>
      <c r="C66" s="13" t="s">
        <v>197</v>
      </c>
      <c r="D66" s="11"/>
      <c r="E66" s="10" t="s">
        <v>108</v>
      </c>
      <c r="F66" s="10" t="s">
        <v>21</v>
      </c>
      <c r="G66" s="13">
        <v>857</v>
      </c>
      <c r="H66" s="13" t="s">
        <v>187</v>
      </c>
      <c r="I66" s="13" t="s">
        <v>188</v>
      </c>
      <c r="J66" s="13" t="s">
        <v>209</v>
      </c>
      <c r="K66" s="13">
        <v>521</v>
      </c>
      <c r="L66" s="17">
        <v>302.3</v>
      </c>
      <c r="M66" s="17">
        <v>0</v>
      </c>
      <c r="N66" s="17">
        <v>0</v>
      </c>
      <c r="O66" s="17">
        <v>0</v>
      </c>
      <c r="P66" s="17">
        <v>0</v>
      </c>
      <c r="Q66" s="17">
        <v>0</v>
      </c>
      <c r="R66" s="17">
        <v>0</v>
      </c>
    </row>
    <row r="67" spans="1:18" ht="45.75" thickBot="1" x14ac:dyDescent="0.3">
      <c r="A67" s="19" t="s">
        <v>187</v>
      </c>
      <c r="B67" s="13">
        <v>2</v>
      </c>
      <c r="C67" s="13" t="s">
        <v>197</v>
      </c>
      <c r="D67" s="13" t="s">
        <v>188</v>
      </c>
      <c r="E67" s="10" t="s">
        <v>109</v>
      </c>
      <c r="F67" s="10" t="s">
        <v>21</v>
      </c>
      <c r="G67" s="13">
        <v>857</v>
      </c>
      <c r="H67" s="13" t="s">
        <v>187</v>
      </c>
      <c r="I67" s="13" t="s">
        <v>188</v>
      </c>
      <c r="J67" s="13" t="s">
        <v>209</v>
      </c>
      <c r="K67" s="13">
        <v>521</v>
      </c>
      <c r="L67" s="17">
        <v>302.3</v>
      </c>
      <c r="M67" s="17">
        <v>0</v>
      </c>
      <c r="N67" s="17">
        <v>0</v>
      </c>
      <c r="O67" s="17">
        <v>0</v>
      </c>
      <c r="P67" s="17">
        <v>0</v>
      </c>
      <c r="Q67" s="17">
        <v>0</v>
      </c>
      <c r="R67" s="17">
        <v>0</v>
      </c>
    </row>
    <row r="68" spans="1:18" ht="75.75" thickBot="1" x14ac:dyDescent="0.3">
      <c r="A68" s="20" t="s">
        <v>187</v>
      </c>
      <c r="B68" s="15">
        <v>2</v>
      </c>
      <c r="C68" s="15">
        <v>10</v>
      </c>
      <c r="D68" s="16"/>
      <c r="E68" s="18" t="s">
        <v>237</v>
      </c>
      <c r="F68" s="18" t="s">
        <v>21</v>
      </c>
      <c r="G68" s="15">
        <v>857</v>
      </c>
      <c r="H68" s="15" t="s">
        <v>187</v>
      </c>
      <c r="I68" s="15" t="s">
        <v>188</v>
      </c>
      <c r="J68" s="15" t="s">
        <v>110</v>
      </c>
      <c r="K68" s="16"/>
      <c r="L68" s="17">
        <v>1130.4000000000001</v>
      </c>
      <c r="M68" s="17">
        <v>1032.0999999999999</v>
      </c>
      <c r="N68" s="17">
        <f>N69</f>
        <v>2484.4</v>
      </c>
      <c r="O68" s="17">
        <f t="shared" ref="O68:R68" si="16">O69</f>
        <v>1078.4000000000001</v>
      </c>
      <c r="P68" s="17">
        <f t="shared" si="16"/>
        <v>568.4</v>
      </c>
      <c r="Q68" s="17">
        <f t="shared" si="16"/>
        <v>568.4</v>
      </c>
      <c r="R68" s="17">
        <f t="shared" si="16"/>
        <v>591.1</v>
      </c>
    </row>
    <row r="69" spans="1:18" ht="150.75" thickBot="1" x14ac:dyDescent="0.3">
      <c r="A69" s="20" t="s">
        <v>187</v>
      </c>
      <c r="B69" s="15">
        <v>2</v>
      </c>
      <c r="C69" s="15">
        <v>10</v>
      </c>
      <c r="D69" s="15" t="s">
        <v>188</v>
      </c>
      <c r="E69" s="18" t="s">
        <v>238</v>
      </c>
      <c r="F69" s="18" t="s">
        <v>21</v>
      </c>
      <c r="G69" s="15">
        <v>857</v>
      </c>
      <c r="H69" s="15" t="s">
        <v>187</v>
      </c>
      <c r="I69" s="15" t="s">
        <v>188</v>
      </c>
      <c r="J69" s="15" t="s">
        <v>111</v>
      </c>
      <c r="K69" s="15" t="s">
        <v>112</v>
      </c>
      <c r="L69" s="17">
        <v>1130.4000000000001</v>
      </c>
      <c r="M69" s="17">
        <v>1032.0999999999999</v>
      </c>
      <c r="N69" s="17">
        <v>2484.4</v>
      </c>
      <c r="O69" s="17">
        <v>1078.4000000000001</v>
      </c>
      <c r="P69" s="17">
        <v>568.4</v>
      </c>
      <c r="Q69" s="17">
        <v>568.4</v>
      </c>
      <c r="R69" s="17">
        <v>591.1</v>
      </c>
    </row>
    <row r="70" spans="1:18" ht="90.75" thickBot="1" x14ac:dyDescent="0.3">
      <c r="A70" s="22"/>
      <c r="B70" s="11"/>
      <c r="C70" s="11"/>
      <c r="D70" s="11"/>
      <c r="E70" s="10" t="s">
        <v>113</v>
      </c>
      <c r="F70" s="10" t="s">
        <v>21</v>
      </c>
      <c r="G70" s="13">
        <v>857</v>
      </c>
      <c r="H70" s="13" t="s">
        <v>187</v>
      </c>
      <c r="I70" s="13" t="s">
        <v>188</v>
      </c>
      <c r="J70" s="13" t="s">
        <v>114</v>
      </c>
      <c r="K70" s="13" t="s">
        <v>92</v>
      </c>
      <c r="L70" s="12">
        <v>28366.9</v>
      </c>
      <c r="M70" s="12">
        <v>28314.6</v>
      </c>
      <c r="N70" s="12">
        <v>0</v>
      </c>
      <c r="O70" s="12">
        <v>0</v>
      </c>
      <c r="P70" s="12">
        <v>0</v>
      </c>
      <c r="Q70" s="12">
        <v>0</v>
      </c>
      <c r="R70" s="17">
        <v>0</v>
      </c>
    </row>
    <row r="71" spans="1:18" ht="105.75" thickBot="1" x14ac:dyDescent="0.3">
      <c r="A71" s="22"/>
      <c r="B71" s="11"/>
      <c r="C71" s="11"/>
      <c r="D71" s="11"/>
      <c r="E71" s="10" t="s">
        <v>115</v>
      </c>
      <c r="F71" s="10" t="s">
        <v>21</v>
      </c>
      <c r="G71" s="13">
        <v>857</v>
      </c>
      <c r="H71" s="13" t="s">
        <v>187</v>
      </c>
      <c r="I71" s="13" t="s">
        <v>188</v>
      </c>
      <c r="J71" s="13" t="s">
        <v>116</v>
      </c>
      <c r="K71" s="13" t="s">
        <v>117</v>
      </c>
      <c r="L71" s="17">
        <v>3318</v>
      </c>
      <c r="M71" s="17">
        <v>6044.8</v>
      </c>
      <c r="N71" s="17">
        <v>0</v>
      </c>
      <c r="O71" s="17">
        <v>0</v>
      </c>
      <c r="P71" s="17">
        <v>0</v>
      </c>
      <c r="Q71" s="17">
        <v>0</v>
      </c>
      <c r="R71" s="12">
        <v>0</v>
      </c>
    </row>
    <row r="72" spans="1:18" ht="15.75" thickBot="1" x14ac:dyDescent="0.3">
      <c r="A72" s="39" t="s">
        <v>187</v>
      </c>
      <c r="B72" s="39">
        <v>3</v>
      </c>
      <c r="C72" s="42"/>
      <c r="D72" s="42"/>
      <c r="E72" s="32" t="s">
        <v>118</v>
      </c>
      <c r="F72" s="10" t="s">
        <v>20</v>
      </c>
      <c r="G72" s="11"/>
      <c r="H72" s="11"/>
      <c r="I72" s="11"/>
      <c r="J72" s="11"/>
      <c r="K72" s="11"/>
      <c r="L72" s="12">
        <v>90821.7</v>
      </c>
      <c r="M72" s="12">
        <v>102778.1</v>
      </c>
      <c r="N72" s="12">
        <f>N73</f>
        <v>118918.1</v>
      </c>
      <c r="O72" s="12">
        <f t="shared" ref="O72:R72" si="17">O73</f>
        <v>146001.79999999999</v>
      </c>
      <c r="P72" s="12">
        <f t="shared" si="17"/>
        <v>132233</v>
      </c>
      <c r="Q72" s="12">
        <f t="shared" si="17"/>
        <v>132233</v>
      </c>
      <c r="R72" s="12">
        <f t="shared" si="17"/>
        <v>137522.29999999999</v>
      </c>
    </row>
    <row r="73" spans="1:18" ht="45.75" thickBot="1" x14ac:dyDescent="0.3">
      <c r="A73" s="41"/>
      <c r="B73" s="41"/>
      <c r="C73" s="44"/>
      <c r="D73" s="44"/>
      <c r="E73" s="34"/>
      <c r="F73" s="10" t="s">
        <v>21</v>
      </c>
      <c r="G73" s="13">
        <v>857</v>
      </c>
      <c r="H73" s="11"/>
      <c r="I73" s="11"/>
      <c r="J73" s="11"/>
      <c r="K73" s="11"/>
      <c r="L73" s="12">
        <v>90821.7</v>
      </c>
      <c r="M73" s="12">
        <v>102778.1</v>
      </c>
      <c r="N73" s="12">
        <f>SUM(N74,N75,N76,N77,N78,N79,N80)</f>
        <v>118918.1</v>
      </c>
      <c r="O73" s="12">
        <f t="shared" ref="O73:R73" si="18">SUM(O74,O75,O76,O77,O78,O79,O80)</f>
        <v>146001.79999999999</v>
      </c>
      <c r="P73" s="12">
        <f t="shared" si="18"/>
        <v>132233</v>
      </c>
      <c r="Q73" s="12">
        <f t="shared" si="18"/>
        <v>132233</v>
      </c>
      <c r="R73" s="12">
        <f t="shared" si="18"/>
        <v>137522.29999999999</v>
      </c>
    </row>
    <row r="74" spans="1:18" ht="45.75" thickBot="1" x14ac:dyDescent="0.3">
      <c r="A74" s="19" t="s">
        <v>187</v>
      </c>
      <c r="B74" s="13">
        <v>3</v>
      </c>
      <c r="C74" s="13" t="s">
        <v>188</v>
      </c>
      <c r="D74" s="11"/>
      <c r="E74" s="10" t="s">
        <v>119</v>
      </c>
      <c r="F74" s="10" t="s">
        <v>21</v>
      </c>
      <c r="G74" s="13">
        <v>857</v>
      </c>
      <c r="H74" s="13" t="s">
        <v>187</v>
      </c>
      <c r="I74" s="13" t="s">
        <v>188</v>
      </c>
      <c r="J74" s="13" t="s">
        <v>210</v>
      </c>
      <c r="K74" s="13">
        <v>611</v>
      </c>
      <c r="L74" s="17">
        <v>0</v>
      </c>
      <c r="M74" s="17">
        <v>0</v>
      </c>
      <c r="N74" s="17">
        <v>116918.1</v>
      </c>
      <c r="O74" s="17">
        <v>146001.79999999999</v>
      </c>
      <c r="P74" s="17">
        <v>132233</v>
      </c>
      <c r="Q74" s="17">
        <v>132233</v>
      </c>
      <c r="R74" s="12">
        <v>137522.29999999999</v>
      </c>
    </row>
    <row r="75" spans="1:18" ht="90.75" thickBot="1" x14ac:dyDescent="0.3">
      <c r="A75" s="19" t="s">
        <v>187</v>
      </c>
      <c r="B75" s="13">
        <v>3</v>
      </c>
      <c r="C75" s="13" t="s">
        <v>189</v>
      </c>
      <c r="D75" s="11"/>
      <c r="E75" s="10" t="s">
        <v>120</v>
      </c>
      <c r="F75" s="10" t="s">
        <v>21</v>
      </c>
      <c r="G75" s="13">
        <v>857</v>
      </c>
      <c r="H75" s="13" t="s">
        <v>187</v>
      </c>
      <c r="I75" s="13" t="s">
        <v>188</v>
      </c>
      <c r="J75" s="13" t="s">
        <v>121</v>
      </c>
      <c r="K75" s="13" t="s">
        <v>122</v>
      </c>
      <c r="L75" s="17">
        <v>31565.599999999999</v>
      </c>
      <c r="M75" s="17">
        <v>39106.199999999997</v>
      </c>
      <c r="N75" s="17">
        <v>0</v>
      </c>
      <c r="O75" s="17">
        <v>0</v>
      </c>
      <c r="P75" s="17">
        <v>0</v>
      </c>
      <c r="Q75" s="17">
        <v>0</v>
      </c>
      <c r="R75" s="17">
        <v>0</v>
      </c>
    </row>
    <row r="76" spans="1:18" ht="45.75" thickBot="1" x14ac:dyDescent="0.3">
      <c r="A76" s="19" t="s">
        <v>187</v>
      </c>
      <c r="B76" s="13">
        <v>3</v>
      </c>
      <c r="C76" s="13" t="s">
        <v>190</v>
      </c>
      <c r="D76" s="11"/>
      <c r="E76" s="10" t="s">
        <v>42</v>
      </c>
      <c r="F76" s="10" t="s">
        <v>21</v>
      </c>
      <c r="G76" s="13">
        <v>857</v>
      </c>
      <c r="H76" s="13" t="s">
        <v>187</v>
      </c>
      <c r="I76" s="13" t="s">
        <v>188</v>
      </c>
      <c r="J76" s="13" t="s">
        <v>123</v>
      </c>
      <c r="K76" s="13">
        <v>611</v>
      </c>
      <c r="L76" s="17">
        <v>23551.9</v>
      </c>
      <c r="M76" s="17">
        <v>23049.200000000001</v>
      </c>
      <c r="N76" s="17">
        <v>0</v>
      </c>
      <c r="O76" s="17">
        <v>0</v>
      </c>
      <c r="P76" s="17">
        <v>0</v>
      </c>
      <c r="Q76" s="17">
        <v>0</v>
      </c>
      <c r="R76" s="17">
        <v>0</v>
      </c>
    </row>
    <row r="77" spans="1:18" ht="45.75" thickBot="1" x14ac:dyDescent="0.3">
      <c r="A77" s="19" t="s">
        <v>187</v>
      </c>
      <c r="B77" s="13">
        <v>3</v>
      </c>
      <c r="C77" s="13" t="s">
        <v>191</v>
      </c>
      <c r="D77" s="11"/>
      <c r="E77" s="10" t="s">
        <v>101</v>
      </c>
      <c r="F77" s="10" t="s">
        <v>21</v>
      </c>
      <c r="G77" s="13">
        <v>857</v>
      </c>
      <c r="H77" s="13" t="s">
        <v>187</v>
      </c>
      <c r="I77" s="13" t="s">
        <v>188</v>
      </c>
      <c r="J77" s="13" t="s">
        <v>124</v>
      </c>
      <c r="K77" s="13">
        <v>611</v>
      </c>
      <c r="L77" s="17">
        <v>8048.7</v>
      </c>
      <c r="M77" s="17">
        <v>8160</v>
      </c>
      <c r="N77" s="17">
        <v>0</v>
      </c>
      <c r="O77" s="17">
        <v>0</v>
      </c>
      <c r="P77" s="17">
        <v>0</v>
      </c>
      <c r="Q77" s="17">
        <v>0</v>
      </c>
      <c r="R77" s="17">
        <v>0</v>
      </c>
    </row>
    <row r="78" spans="1:18" ht="75.75" thickBot="1" x14ac:dyDescent="0.3">
      <c r="A78" s="19" t="s">
        <v>187</v>
      </c>
      <c r="B78" s="13">
        <v>3</v>
      </c>
      <c r="C78" s="13">
        <v>11</v>
      </c>
      <c r="D78" s="11"/>
      <c r="E78" s="10" t="s">
        <v>125</v>
      </c>
      <c r="F78" s="10" t="s">
        <v>21</v>
      </c>
      <c r="G78" s="13">
        <v>857</v>
      </c>
      <c r="H78" s="13" t="s">
        <v>187</v>
      </c>
      <c r="I78" s="13" t="s">
        <v>188</v>
      </c>
      <c r="J78" s="13" t="s">
        <v>126</v>
      </c>
      <c r="K78" s="13">
        <v>612</v>
      </c>
      <c r="L78" s="17">
        <v>0</v>
      </c>
      <c r="M78" s="17">
        <v>1382.3</v>
      </c>
      <c r="N78" s="17">
        <v>0</v>
      </c>
      <c r="O78" s="17">
        <v>0</v>
      </c>
      <c r="P78" s="17">
        <v>0</v>
      </c>
      <c r="Q78" s="17">
        <v>0</v>
      </c>
      <c r="R78" s="17">
        <v>0</v>
      </c>
    </row>
    <row r="79" spans="1:18" ht="105.75" thickBot="1" x14ac:dyDescent="0.3">
      <c r="A79" s="19" t="s">
        <v>187</v>
      </c>
      <c r="B79" s="13">
        <v>3</v>
      </c>
      <c r="C79" s="13">
        <v>12</v>
      </c>
      <c r="D79" s="11"/>
      <c r="E79" s="10" t="s">
        <v>239</v>
      </c>
      <c r="F79" s="10" t="s">
        <v>21</v>
      </c>
      <c r="G79" s="13">
        <v>857</v>
      </c>
      <c r="H79" s="13" t="s">
        <v>187</v>
      </c>
      <c r="I79" s="13" t="s">
        <v>188</v>
      </c>
      <c r="J79" s="13" t="s">
        <v>211</v>
      </c>
      <c r="K79" s="13">
        <v>460</v>
      </c>
      <c r="L79" s="17">
        <v>0</v>
      </c>
      <c r="M79" s="17">
        <v>0</v>
      </c>
      <c r="N79" s="17">
        <v>2000</v>
      </c>
      <c r="O79" s="17">
        <v>0</v>
      </c>
      <c r="P79" s="17">
        <v>0</v>
      </c>
      <c r="Q79" s="17">
        <v>0</v>
      </c>
      <c r="R79" s="17">
        <v>0</v>
      </c>
    </row>
    <row r="80" spans="1:18" ht="45.75" thickBot="1" x14ac:dyDescent="0.3">
      <c r="A80" s="22"/>
      <c r="B80" s="11"/>
      <c r="C80" s="11"/>
      <c r="D80" s="11"/>
      <c r="E80" s="10" t="s">
        <v>127</v>
      </c>
      <c r="F80" s="10" t="s">
        <v>21</v>
      </c>
      <c r="G80" s="13">
        <v>857</v>
      </c>
      <c r="H80" s="13" t="s">
        <v>187</v>
      </c>
      <c r="I80" s="13" t="s">
        <v>188</v>
      </c>
      <c r="J80" s="13" t="s">
        <v>128</v>
      </c>
      <c r="K80" s="13">
        <v>611</v>
      </c>
      <c r="L80" s="17">
        <v>27655.5</v>
      </c>
      <c r="M80" s="17">
        <v>31080.400000000001</v>
      </c>
      <c r="N80" s="17">
        <v>0</v>
      </c>
      <c r="O80" s="17">
        <v>0</v>
      </c>
      <c r="P80" s="17">
        <v>0</v>
      </c>
      <c r="Q80" s="17">
        <v>0</v>
      </c>
      <c r="R80" s="17">
        <v>0</v>
      </c>
    </row>
    <row r="81" spans="1:18" ht="15.75" customHeight="1" thickBot="1" x14ac:dyDescent="0.3">
      <c r="A81" s="39" t="s">
        <v>187</v>
      </c>
      <c r="B81" s="39">
        <v>4</v>
      </c>
      <c r="C81" s="42"/>
      <c r="D81" s="42"/>
      <c r="E81" s="32" t="s">
        <v>129</v>
      </c>
      <c r="F81" s="10" t="s">
        <v>20</v>
      </c>
      <c r="G81" s="11"/>
      <c r="H81" s="11"/>
      <c r="I81" s="11"/>
      <c r="J81" s="11"/>
      <c r="K81" s="11"/>
      <c r="L81" s="12">
        <v>17215.2</v>
      </c>
      <c r="M81" s="12">
        <v>17530.5</v>
      </c>
      <c r="N81" s="12">
        <f>N82</f>
        <v>20565</v>
      </c>
      <c r="O81" s="12">
        <f t="shared" ref="O81:R81" si="19">O82</f>
        <v>19816.599999999999</v>
      </c>
      <c r="P81" s="12">
        <f t="shared" si="19"/>
        <v>18356.5</v>
      </c>
      <c r="Q81" s="12">
        <f t="shared" si="19"/>
        <v>18356.5</v>
      </c>
      <c r="R81" s="12">
        <f t="shared" si="19"/>
        <v>19090.8</v>
      </c>
    </row>
    <row r="82" spans="1:18" ht="45.75" thickBot="1" x14ac:dyDescent="0.3">
      <c r="A82" s="41"/>
      <c r="B82" s="41"/>
      <c r="C82" s="44"/>
      <c r="D82" s="44"/>
      <c r="E82" s="34"/>
      <c r="F82" s="10" t="s">
        <v>21</v>
      </c>
      <c r="G82" s="13">
        <v>857</v>
      </c>
      <c r="H82" s="11"/>
      <c r="I82" s="11"/>
      <c r="J82" s="11"/>
      <c r="K82" s="11"/>
      <c r="L82" s="12">
        <v>17215.2</v>
      </c>
      <c r="M82" s="12">
        <v>17530.5</v>
      </c>
      <c r="N82" s="12">
        <f>SUM(N83,N84,N85,N87)</f>
        <v>20565</v>
      </c>
      <c r="O82" s="12">
        <f t="shared" ref="O82:R82" si="20">SUM(O83,O84,O85,O87)</f>
        <v>19816.599999999999</v>
      </c>
      <c r="P82" s="12">
        <f t="shared" si="20"/>
        <v>18356.5</v>
      </c>
      <c r="Q82" s="12">
        <f t="shared" si="20"/>
        <v>18356.5</v>
      </c>
      <c r="R82" s="12">
        <f t="shared" si="20"/>
        <v>19090.8</v>
      </c>
    </row>
    <row r="83" spans="1:18" ht="75.75" thickBot="1" x14ac:dyDescent="0.3">
      <c r="A83" s="19" t="s">
        <v>187</v>
      </c>
      <c r="B83" s="13">
        <v>4</v>
      </c>
      <c r="C83" s="13" t="s">
        <v>188</v>
      </c>
      <c r="D83" s="11"/>
      <c r="E83" s="10" t="s">
        <v>130</v>
      </c>
      <c r="F83" s="10" t="s">
        <v>21</v>
      </c>
      <c r="G83" s="13">
        <v>857</v>
      </c>
      <c r="H83" s="13" t="s">
        <v>187</v>
      </c>
      <c r="I83" s="13" t="s">
        <v>188</v>
      </c>
      <c r="J83" s="13" t="s">
        <v>212</v>
      </c>
      <c r="K83" s="13">
        <v>621</v>
      </c>
      <c r="L83" s="17">
        <v>0</v>
      </c>
      <c r="M83" s="17">
        <v>0</v>
      </c>
      <c r="N83" s="17">
        <v>20385</v>
      </c>
      <c r="O83" s="17">
        <v>19816.599999999999</v>
      </c>
      <c r="P83" s="17">
        <v>18356.5</v>
      </c>
      <c r="Q83" s="17">
        <v>18356.5</v>
      </c>
      <c r="R83" s="12">
        <v>19090.8</v>
      </c>
    </row>
    <row r="84" spans="1:18" ht="45.75" thickBot="1" x14ac:dyDescent="0.3">
      <c r="A84" s="19" t="s">
        <v>187</v>
      </c>
      <c r="B84" s="13">
        <v>4</v>
      </c>
      <c r="C84" s="13" t="s">
        <v>189</v>
      </c>
      <c r="D84" s="11"/>
      <c r="E84" s="10" t="s">
        <v>101</v>
      </c>
      <c r="F84" s="10" t="s">
        <v>21</v>
      </c>
      <c r="G84" s="13">
        <v>857</v>
      </c>
      <c r="H84" s="13" t="s">
        <v>187</v>
      </c>
      <c r="I84" s="13" t="s">
        <v>188</v>
      </c>
      <c r="J84" s="13" t="s">
        <v>131</v>
      </c>
      <c r="K84" s="13">
        <v>621</v>
      </c>
      <c r="L84" s="17">
        <v>9163.2999999999993</v>
      </c>
      <c r="M84" s="17">
        <v>7223.7</v>
      </c>
      <c r="N84" s="17">
        <v>0</v>
      </c>
      <c r="O84" s="17">
        <v>0</v>
      </c>
      <c r="P84" s="17">
        <v>0</v>
      </c>
      <c r="Q84" s="17">
        <v>0</v>
      </c>
      <c r="R84" s="17">
        <v>0</v>
      </c>
    </row>
    <row r="85" spans="1:18" ht="75.75" thickBot="1" x14ac:dyDescent="0.3">
      <c r="A85" s="19" t="s">
        <v>187</v>
      </c>
      <c r="B85" s="13">
        <v>4</v>
      </c>
      <c r="C85" s="13" t="s">
        <v>191</v>
      </c>
      <c r="D85" s="11"/>
      <c r="E85" s="10" t="s">
        <v>132</v>
      </c>
      <c r="F85" s="10" t="s">
        <v>21</v>
      </c>
      <c r="G85" s="13">
        <v>857</v>
      </c>
      <c r="H85" s="13" t="s">
        <v>187</v>
      </c>
      <c r="I85" s="13" t="s">
        <v>188</v>
      </c>
      <c r="J85" s="13" t="s">
        <v>213</v>
      </c>
      <c r="K85" s="11"/>
      <c r="L85" s="17">
        <v>0</v>
      </c>
      <c r="M85" s="17">
        <v>0</v>
      </c>
      <c r="N85" s="17">
        <v>180</v>
      </c>
      <c r="O85" s="17">
        <v>0</v>
      </c>
      <c r="P85" s="17">
        <v>0</v>
      </c>
      <c r="Q85" s="17">
        <v>0</v>
      </c>
      <c r="R85" s="17">
        <v>0</v>
      </c>
    </row>
    <row r="86" spans="1:18" ht="105.75" thickBot="1" x14ac:dyDescent="0.3">
      <c r="A86" s="19" t="s">
        <v>187</v>
      </c>
      <c r="B86" s="13">
        <v>4</v>
      </c>
      <c r="C86" s="13" t="s">
        <v>191</v>
      </c>
      <c r="D86" s="13" t="s">
        <v>190</v>
      </c>
      <c r="E86" s="10" t="s">
        <v>133</v>
      </c>
      <c r="F86" s="10" t="s">
        <v>21</v>
      </c>
      <c r="G86" s="13">
        <v>857</v>
      </c>
      <c r="H86" s="13" t="s">
        <v>187</v>
      </c>
      <c r="I86" s="13" t="s">
        <v>188</v>
      </c>
      <c r="J86" s="13" t="s">
        <v>213</v>
      </c>
      <c r="K86" s="13">
        <v>612</v>
      </c>
      <c r="L86" s="17">
        <v>0</v>
      </c>
      <c r="M86" s="17">
        <v>0</v>
      </c>
      <c r="N86" s="17">
        <v>180</v>
      </c>
      <c r="O86" s="17">
        <v>0</v>
      </c>
      <c r="P86" s="17">
        <v>0</v>
      </c>
      <c r="Q86" s="17">
        <v>0</v>
      </c>
      <c r="R86" s="17">
        <v>0</v>
      </c>
    </row>
    <row r="87" spans="1:18" ht="60.75" thickBot="1" x14ac:dyDescent="0.3">
      <c r="A87" s="22"/>
      <c r="B87" s="11"/>
      <c r="C87" s="11"/>
      <c r="D87" s="11"/>
      <c r="E87" s="10" t="s">
        <v>134</v>
      </c>
      <c r="F87" s="10" t="s">
        <v>21</v>
      </c>
      <c r="G87" s="13">
        <v>857</v>
      </c>
      <c r="H87" s="13">
        <v>8</v>
      </c>
      <c r="I87" s="13">
        <v>1</v>
      </c>
      <c r="J87" s="13" t="s">
        <v>135</v>
      </c>
      <c r="K87" s="13">
        <v>621</v>
      </c>
      <c r="L87" s="17">
        <v>8051.9</v>
      </c>
      <c r="M87" s="17">
        <v>10306.799999999999</v>
      </c>
      <c r="N87" s="17">
        <v>0</v>
      </c>
      <c r="O87" s="17">
        <v>0</v>
      </c>
      <c r="P87" s="17">
        <v>0</v>
      </c>
      <c r="Q87" s="17">
        <v>0</v>
      </c>
      <c r="R87" s="17">
        <v>0</v>
      </c>
    </row>
    <row r="88" spans="1:18" ht="18" customHeight="1" thickBot="1" x14ac:dyDescent="0.3">
      <c r="A88" s="39" t="s">
        <v>187</v>
      </c>
      <c r="B88" s="39">
        <v>5</v>
      </c>
      <c r="C88" s="42"/>
      <c r="D88" s="42"/>
      <c r="E88" s="32" t="s">
        <v>136</v>
      </c>
      <c r="F88" s="10" t="s">
        <v>20</v>
      </c>
      <c r="G88" s="11"/>
      <c r="H88" s="11"/>
      <c r="I88" s="11"/>
      <c r="J88" s="11"/>
      <c r="K88" s="11"/>
      <c r="L88" s="12">
        <v>4860.6000000000004</v>
      </c>
      <c r="M88" s="12">
        <v>764.2</v>
      </c>
      <c r="N88" s="12">
        <v>2103.3000000000002</v>
      </c>
      <c r="O88" s="12">
        <f t="shared" ref="O88:R88" si="21">O89+O90</f>
        <v>5711.4000000000005</v>
      </c>
      <c r="P88" s="12">
        <f t="shared" si="21"/>
        <v>713.2</v>
      </c>
      <c r="Q88" s="12">
        <f t="shared" si="21"/>
        <v>729.7</v>
      </c>
      <c r="R88" s="12">
        <f t="shared" si="21"/>
        <v>1732.4</v>
      </c>
    </row>
    <row r="89" spans="1:18" ht="75" customHeight="1" thickBot="1" x14ac:dyDescent="0.3">
      <c r="A89" s="40"/>
      <c r="B89" s="40"/>
      <c r="C89" s="43"/>
      <c r="D89" s="43"/>
      <c r="E89" s="33"/>
      <c r="F89" s="10" t="s">
        <v>21</v>
      </c>
      <c r="G89" s="13">
        <v>857</v>
      </c>
      <c r="H89" s="11"/>
      <c r="I89" s="11"/>
      <c r="J89" s="11"/>
      <c r="K89" s="11"/>
      <c r="L89" s="17">
        <v>4860.6000000000004</v>
      </c>
      <c r="M89" s="17">
        <v>262.8</v>
      </c>
      <c r="N89" s="17">
        <v>220</v>
      </c>
      <c r="O89" s="17">
        <v>0</v>
      </c>
      <c r="P89" s="17">
        <v>0</v>
      </c>
      <c r="Q89" s="17">
        <v>0</v>
      </c>
      <c r="R89" s="12">
        <v>0</v>
      </c>
    </row>
    <row r="90" spans="1:18" ht="76.150000000000006" customHeight="1" thickBot="1" x14ac:dyDescent="0.3">
      <c r="A90" s="41"/>
      <c r="B90" s="41"/>
      <c r="C90" s="44"/>
      <c r="D90" s="44"/>
      <c r="E90" s="34"/>
      <c r="F90" s="10" t="s">
        <v>25</v>
      </c>
      <c r="G90" s="13">
        <v>863</v>
      </c>
      <c r="H90" s="11"/>
      <c r="I90" s="11"/>
      <c r="J90" s="11"/>
      <c r="K90" s="11"/>
      <c r="L90" s="17">
        <v>0</v>
      </c>
      <c r="M90" s="17">
        <v>501.4</v>
      </c>
      <c r="N90" s="17">
        <f>N92</f>
        <v>1883.3</v>
      </c>
      <c r="O90" s="17">
        <f>O92</f>
        <v>5711.4000000000005</v>
      </c>
      <c r="P90" s="17">
        <f>P92</f>
        <v>713.2</v>
      </c>
      <c r="Q90" s="17">
        <f>Q92</f>
        <v>729.7</v>
      </c>
      <c r="R90" s="17">
        <f>R92</f>
        <v>1732.4</v>
      </c>
    </row>
    <row r="91" spans="1:18" ht="45.75" thickBot="1" x14ac:dyDescent="0.3">
      <c r="A91" s="39" t="s">
        <v>187</v>
      </c>
      <c r="B91" s="39">
        <v>5</v>
      </c>
      <c r="C91" s="39" t="s">
        <v>188</v>
      </c>
      <c r="D91" s="42"/>
      <c r="E91" s="45" t="s">
        <v>137</v>
      </c>
      <c r="F91" s="10" t="s">
        <v>21</v>
      </c>
      <c r="G91" s="13">
        <v>857</v>
      </c>
      <c r="H91" s="13" t="s">
        <v>187</v>
      </c>
      <c r="I91" s="13" t="s">
        <v>191</v>
      </c>
      <c r="J91" s="13" t="s">
        <v>138</v>
      </c>
      <c r="K91" s="11"/>
      <c r="L91" s="17">
        <v>1224.8</v>
      </c>
      <c r="M91" s="17">
        <v>141.80000000000001</v>
      </c>
      <c r="N91" s="17">
        <v>0</v>
      </c>
      <c r="O91" s="17">
        <v>0</v>
      </c>
      <c r="P91" s="17">
        <v>0</v>
      </c>
      <c r="Q91" s="17">
        <v>0</v>
      </c>
      <c r="R91" s="17">
        <v>0</v>
      </c>
    </row>
    <row r="92" spans="1:18" ht="75.75" thickBot="1" x14ac:dyDescent="0.3">
      <c r="A92" s="41"/>
      <c r="B92" s="41"/>
      <c r="C92" s="41"/>
      <c r="D92" s="44"/>
      <c r="E92" s="47"/>
      <c r="F92" s="10" t="s">
        <v>25</v>
      </c>
      <c r="G92" s="13">
        <v>863</v>
      </c>
      <c r="H92" s="13" t="s">
        <v>187</v>
      </c>
      <c r="I92" s="13" t="s">
        <v>191</v>
      </c>
      <c r="J92" s="13" t="s">
        <v>214</v>
      </c>
      <c r="K92" s="11"/>
      <c r="L92" s="17">
        <v>0</v>
      </c>
      <c r="M92" s="17">
        <v>501.4</v>
      </c>
      <c r="N92" s="17">
        <f>N94+N96</f>
        <v>1883.3</v>
      </c>
      <c r="O92" s="17">
        <f t="shared" ref="O92:R92" si="22">O94+O96</f>
        <v>5711.4000000000005</v>
      </c>
      <c r="P92" s="17">
        <f t="shared" si="22"/>
        <v>713.2</v>
      </c>
      <c r="Q92" s="17">
        <f t="shared" si="22"/>
        <v>729.7</v>
      </c>
      <c r="R92" s="17">
        <f t="shared" si="22"/>
        <v>1732.4</v>
      </c>
    </row>
    <row r="93" spans="1:18" ht="51.75" customHeight="1" thickBot="1" x14ac:dyDescent="0.3">
      <c r="A93" s="39" t="s">
        <v>187</v>
      </c>
      <c r="B93" s="39">
        <v>5</v>
      </c>
      <c r="C93" s="39" t="s">
        <v>188</v>
      </c>
      <c r="D93" s="39" t="s">
        <v>188</v>
      </c>
      <c r="E93" s="45" t="s">
        <v>229</v>
      </c>
      <c r="F93" s="10" t="s">
        <v>21</v>
      </c>
      <c r="G93" s="13">
        <v>857</v>
      </c>
      <c r="H93" s="13" t="s">
        <v>187</v>
      </c>
      <c r="I93" s="13" t="s">
        <v>191</v>
      </c>
      <c r="J93" s="13" t="s">
        <v>139</v>
      </c>
      <c r="K93" s="13" t="s">
        <v>140</v>
      </c>
      <c r="L93" s="17">
        <v>645.20000000000005</v>
      </c>
      <c r="M93" s="17">
        <v>141.80000000000001</v>
      </c>
      <c r="N93" s="17">
        <v>0</v>
      </c>
      <c r="O93" s="17">
        <v>0</v>
      </c>
      <c r="P93" s="17">
        <v>0</v>
      </c>
      <c r="Q93" s="17">
        <v>0</v>
      </c>
      <c r="R93" s="17">
        <v>0</v>
      </c>
    </row>
    <row r="94" spans="1:18" ht="84" customHeight="1" thickBot="1" x14ac:dyDescent="0.3">
      <c r="A94" s="41"/>
      <c r="B94" s="41"/>
      <c r="C94" s="41"/>
      <c r="D94" s="41"/>
      <c r="E94" s="47"/>
      <c r="F94" s="10" t="s">
        <v>25</v>
      </c>
      <c r="G94" s="13">
        <v>863</v>
      </c>
      <c r="H94" s="13" t="s">
        <v>187</v>
      </c>
      <c r="I94" s="13" t="s">
        <v>191</v>
      </c>
      <c r="J94" s="13" t="s">
        <v>141</v>
      </c>
      <c r="K94" s="13" t="s">
        <v>140</v>
      </c>
      <c r="L94" s="17">
        <v>0</v>
      </c>
      <c r="M94" s="17">
        <v>501.4</v>
      </c>
      <c r="N94" s="17">
        <v>693.8</v>
      </c>
      <c r="O94" s="17">
        <v>696.8</v>
      </c>
      <c r="P94" s="17">
        <v>713.2</v>
      </c>
      <c r="Q94" s="17">
        <v>729.7</v>
      </c>
      <c r="R94" s="17">
        <v>758.9</v>
      </c>
    </row>
    <row r="95" spans="1:18" ht="30" customHeight="1" thickBot="1" x14ac:dyDescent="0.3">
      <c r="A95" s="39" t="s">
        <v>187</v>
      </c>
      <c r="B95" s="39">
        <v>5</v>
      </c>
      <c r="C95" s="39" t="s">
        <v>188</v>
      </c>
      <c r="D95" s="39" t="s">
        <v>189</v>
      </c>
      <c r="E95" s="45" t="s">
        <v>230</v>
      </c>
      <c r="F95" s="10" t="s">
        <v>21</v>
      </c>
      <c r="G95" s="13">
        <v>857</v>
      </c>
      <c r="H95" s="13" t="s">
        <v>187</v>
      </c>
      <c r="I95" s="13" t="s">
        <v>191</v>
      </c>
      <c r="J95" s="13" t="s">
        <v>215</v>
      </c>
      <c r="K95" s="13">
        <v>244</v>
      </c>
      <c r="L95" s="17">
        <v>579.6</v>
      </c>
      <c r="M95" s="17">
        <v>0</v>
      </c>
      <c r="N95" s="17">
        <v>0</v>
      </c>
      <c r="O95" s="17">
        <v>0</v>
      </c>
      <c r="P95" s="17">
        <v>0</v>
      </c>
      <c r="Q95" s="17">
        <v>0</v>
      </c>
      <c r="R95" s="17">
        <v>0</v>
      </c>
    </row>
    <row r="96" spans="1:18" ht="103.5" customHeight="1" thickBot="1" x14ac:dyDescent="0.3">
      <c r="A96" s="41"/>
      <c r="B96" s="41"/>
      <c r="C96" s="41"/>
      <c r="D96" s="41"/>
      <c r="E96" s="47"/>
      <c r="F96" s="10" t="s">
        <v>25</v>
      </c>
      <c r="G96" s="13">
        <v>863</v>
      </c>
      <c r="H96" s="13" t="s">
        <v>187</v>
      </c>
      <c r="I96" s="13" t="s">
        <v>191</v>
      </c>
      <c r="J96" s="13" t="s">
        <v>214</v>
      </c>
      <c r="K96" s="13">
        <v>240</v>
      </c>
      <c r="L96" s="17">
        <v>0</v>
      </c>
      <c r="M96" s="17">
        <v>0</v>
      </c>
      <c r="N96" s="17">
        <v>1189.5</v>
      </c>
      <c r="O96" s="17">
        <v>5014.6000000000004</v>
      </c>
      <c r="P96" s="17">
        <v>0</v>
      </c>
      <c r="Q96" s="17">
        <v>0</v>
      </c>
      <c r="R96" s="17">
        <v>973.5</v>
      </c>
    </row>
    <row r="97" spans="1:18" ht="108" customHeight="1" thickBot="1" x14ac:dyDescent="0.3">
      <c r="A97" s="19" t="s">
        <v>187</v>
      </c>
      <c r="B97" s="13">
        <v>5</v>
      </c>
      <c r="C97" s="13" t="s">
        <v>189</v>
      </c>
      <c r="D97" s="11"/>
      <c r="E97" s="10" t="s">
        <v>142</v>
      </c>
      <c r="F97" s="10" t="s">
        <v>21</v>
      </c>
      <c r="G97" s="13">
        <v>857</v>
      </c>
      <c r="H97" s="13" t="s">
        <v>187</v>
      </c>
      <c r="I97" s="13" t="s">
        <v>191</v>
      </c>
      <c r="J97" s="13" t="s">
        <v>143</v>
      </c>
      <c r="K97" s="13" t="s">
        <v>216</v>
      </c>
      <c r="L97" s="12">
        <v>3635.8</v>
      </c>
      <c r="M97" s="17">
        <v>121</v>
      </c>
      <c r="N97" s="17">
        <v>220</v>
      </c>
      <c r="O97" s="17">
        <v>0</v>
      </c>
      <c r="P97" s="17">
        <v>0</v>
      </c>
      <c r="Q97" s="17">
        <v>0</v>
      </c>
      <c r="R97" s="17">
        <v>0</v>
      </c>
    </row>
    <row r="98" spans="1:18" ht="15.75" customHeight="1" thickBot="1" x14ac:dyDescent="0.3">
      <c r="A98" s="39" t="s">
        <v>187</v>
      </c>
      <c r="B98" s="39">
        <v>7</v>
      </c>
      <c r="C98" s="42"/>
      <c r="D98" s="42"/>
      <c r="E98" s="32" t="s">
        <v>144</v>
      </c>
      <c r="F98" s="10" t="s">
        <v>20</v>
      </c>
      <c r="G98" s="11"/>
      <c r="H98" s="11"/>
      <c r="I98" s="11"/>
      <c r="J98" s="11"/>
      <c r="K98" s="11"/>
      <c r="L98" s="12">
        <v>194172.4</v>
      </c>
      <c r="M98" s="12">
        <v>256213</v>
      </c>
      <c r="N98" s="12">
        <f>N99</f>
        <v>143594.79999999999</v>
      </c>
      <c r="O98" s="12">
        <f t="shared" ref="O98:R98" si="23">O99</f>
        <v>78203.3</v>
      </c>
      <c r="P98" s="12">
        <f t="shared" si="23"/>
        <v>35789</v>
      </c>
      <c r="Q98" s="12">
        <f t="shared" si="23"/>
        <v>111300</v>
      </c>
      <c r="R98" s="12">
        <f t="shared" si="23"/>
        <v>140350.9</v>
      </c>
    </row>
    <row r="99" spans="1:18" ht="45.75" thickBot="1" x14ac:dyDescent="0.3">
      <c r="A99" s="41"/>
      <c r="B99" s="41"/>
      <c r="C99" s="44"/>
      <c r="D99" s="44"/>
      <c r="E99" s="34"/>
      <c r="F99" s="10" t="s">
        <v>21</v>
      </c>
      <c r="G99" s="13">
        <v>857</v>
      </c>
      <c r="H99" s="11"/>
      <c r="I99" s="11"/>
      <c r="J99" s="11"/>
      <c r="K99" s="11"/>
      <c r="L99" s="12">
        <v>194172.4</v>
      </c>
      <c r="M99" s="12">
        <v>256213</v>
      </c>
      <c r="N99" s="12">
        <f>N100+N101+N106+N107+N109+N111+N112+N113+N115</f>
        <v>143594.79999999999</v>
      </c>
      <c r="O99" s="12">
        <f>O100+O101+O106+O107+O109+O110+O111+O112+O113+O115</f>
        <v>78203.3</v>
      </c>
      <c r="P99" s="12">
        <f t="shared" ref="P99:R99" si="24">P100+P101+P106+P107+P109+P111+P112+P113+P115</f>
        <v>35789</v>
      </c>
      <c r="Q99" s="12">
        <f t="shared" si="24"/>
        <v>111300</v>
      </c>
      <c r="R99" s="12">
        <f t="shared" si="24"/>
        <v>140350.9</v>
      </c>
    </row>
    <row r="100" spans="1:18" ht="84" customHeight="1" thickBot="1" x14ac:dyDescent="0.3">
      <c r="A100" s="19" t="s">
        <v>187</v>
      </c>
      <c r="B100" s="13">
        <v>7</v>
      </c>
      <c r="C100" s="13" t="s">
        <v>188</v>
      </c>
      <c r="D100" s="11"/>
      <c r="E100" s="10" t="s">
        <v>145</v>
      </c>
      <c r="F100" s="10" t="s">
        <v>21</v>
      </c>
      <c r="G100" s="13">
        <v>857</v>
      </c>
      <c r="H100" s="13" t="s">
        <v>187</v>
      </c>
      <c r="I100" s="13" t="s">
        <v>191</v>
      </c>
      <c r="J100" s="13" t="s">
        <v>146</v>
      </c>
      <c r="K100" s="13" t="s">
        <v>147</v>
      </c>
      <c r="L100" s="12">
        <v>23368.3</v>
      </c>
      <c r="M100" s="12">
        <v>22030.5</v>
      </c>
      <c r="N100" s="12">
        <v>21200.2</v>
      </c>
      <c r="O100" s="12">
        <v>19820.7</v>
      </c>
      <c r="P100" s="12">
        <v>18226</v>
      </c>
      <c r="Q100" s="12">
        <v>18226</v>
      </c>
      <c r="R100" s="12">
        <v>18955</v>
      </c>
    </row>
    <row r="101" spans="1:18" ht="45.75" thickBot="1" x14ac:dyDescent="0.3">
      <c r="A101" s="19" t="s">
        <v>187</v>
      </c>
      <c r="B101" s="13">
        <v>7</v>
      </c>
      <c r="C101" s="13" t="s">
        <v>189</v>
      </c>
      <c r="D101" s="11"/>
      <c r="E101" s="10" t="s">
        <v>148</v>
      </c>
      <c r="F101" s="10" t="s">
        <v>21</v>
      </c>
      <c r="G101" s="13">
        <v>857</v>
      </c>
      <c r="H101" s="13" t="s">
        <v>57</v>
      </c>
      <c r="I101" s="13" t="s">
        <v>58</v>
      </c>
      <c r="J101" s="13" t="s">
        <v>149</v>
      </c>
      <c r="K101" s="11"/>
      <c r="L101" s="12">
        <v>153396.9</v>
      </c>
      <c r="M101" s="12">
        <v>190223.3</v>
      </c>
      <c r="N101" s="12">
        <f>N102+N103+N104+N105</f>
        <v>75236.900000000009</v>
      </c>
      <c r="O101" s="12">
        <f t="shared" ref="O101:R101" si="25">O102+O103+O104+O105</f>
        <v>8524.7999999999993</v>
      </c>
      <c r="P101" s="12">
        <f t="shared" si="25"/>
        <v>0</v>
      </c>
      <c r="Q101" s="12">
        <f t="shared" si="25"/>
        <v>75511</v>
      </c>
      <c r="R101" s="12">
        <f t="shared" si="25"/>
        <v>75511</v>
      </c>
    </row>
    <row r="102" spans="1:18" ht="58.15" customHeight="1" thickBot="1" x14ac:dyDescent="0.3">
      <c r="A102" s="39" t="s">
        <v>187</v>
      </c>
      <c r="B102" s="39">
        <v>7</v>
      </c>
      <c r="C102" s="39" t="s">
        <v>189</v>
      </c>
      <c r="D102" s="39" t="s">
        <v>188</v>
      </c>
      <c r="E102" s="45" t="s">
        <v>150</v>
      </c>
      <c r="F102" s="45" t="s">
        <v>21</v>
      </c>
      <c r="G102" s="13">
        <v>857</v>
      </c>
      <c r="H102" s="13" t="s">
        <v>187</v>
      </c>
      <c r="I102" s="13" t="s">
        <v>191</v>
      </c>
      <c r="J102" s="13" t="s">
        <v>151</v>
      </c>
      <c r="K102" s="13" t="s">
        <v>152</v>
      </c>
      <c r="L102" s="12">
        <v>80144.2</v>
      </c>
      <c r="M102" s="12">
        <v>166352.1</v>
      </c>
      <c r="N102" s="12">
        <v>67438.8</v>
      </c>
      <c r="O102" s="12">
        <v>133.5</v>
      </c>
      <c r="P102" s="12">
        <v>0</v>
      </c>
      <c r="Q102" s="12">
        <v>67401</v>
      </c>
      <c r="R102" s="12">
        <v>67401</v>
      </c>
    </row>
    <row r="103" spans="1:18" ht="90" customHeight="1" thickBot="1" x14ac:dyDescent="0.3">
      <c r="A103" s="41"/>
      <c r="B103" s="41"/>
      <c r="C103" s="41"/>
      <c r="D103" s="41"/>
      <c r="E103" s="47"/>
      <c r="F103" s="47"/>
      <c r="G103" s="13">
        <v>857</v>
      </c>
      <c r="H103" s="13" t="s">
        <v>195</v>
      </c>
      <c r="I103" s="13" t="s">
        <v>197</v>
      </c>
      <c r="J103" s="13" t="s">
        <v>151</v>
      </c>
      <c r="K103" s="13">
        <v>622</v>
      </c>
      <c r="L103" s="12">
        <v>88.2</v>
      </c>
      <c r="M103" s="12">
        <v>189.3</v>
      </c>
      <c r="N103" s="12">
        <v>89</v>
      </c>
      <c r="O103" s="12">
        <v>0</v>
      </c>
      <c r="P103" s="12">
        <v>0</v>
      </c>
      <c r="Q103" s="12">
        <v>89</v>
      </c>
      <c r="R103" s="12">
        <v>89</v>
      </c>
    </row>
    <row r="104" spans="1:18" ht="50.45" customHeight="1" thickBot="1" x14ac:dyDescent="0.3">
      <c r="A104" s="39" t="s">
        <v>187</v>
      </c>
      <c r="B104" s="39">
        <v>7</v>
      </c>
      <c r="C104" s="39" t="s">
        <v>189</v>
      </c>
      <c r="D104" s="39" t="s">
        <v>189</v>
      </c>
      <c r="E104" s="45" t="s">
        <v>153</v>
      </c>
      <c r="F104" s="45" t="s">
        <v>21</v>
      </c>
      <c r="G104" s="13">
        <v>857</v>
      </c>
      <c r="H104" s="13" t="s">
        <v>187</v>
      </c>
      <c r="I104" s="13" t="s">
        <v>191</v>
      </c>
      <c r="J104" s="13" t="s">
        <v>154</v>
      </c>
      <c r="K104" s="13" t="s">
        <v>100</v>
      </c>
      <c r="L104" s="12">
        <v>73164.5</v>
      </c>
      <c r="M104" s="12">
        <v>23525.9</v>
      </c>
      <c r="N104" s="12">
        <v>7709.1</v>
      </c>
      <c r="O104" s="12">
        <v>8391.2999999999993</v>
      </c>
      <c r="P104" s="12">
        <v>0</v>
      </c>
      <c r="Q104" s="12">
        <v>8021</v>
      </c>
      <c r="R104" s="12">
        <v>8021</v>
      </c>
    </row>
    <row r="105" spans="1:18" ht="52.5" customHeight="1" thickBot="1" x14ac:dyDescent="0.3">
      <c r="A105" s="41"/>
      <c r="B105" s="41"/>
      <c r="C105" s="41"/>
      <c r="D105" s="41"/>
      <c r="E105" s="47"/>
      <c r="F105" s="47"/>
      <c r="G105" s="13">
        <v>857</v>
      </c>
      <c r="H105" s="13" t="s">
        <v>195</v>
      </c>
      <c r="I105" s="13" t="s">
        <v>197</v>
      </c>
      <c r="J105" s="13" t="s">
        <v>154</v>
      </c>
      <c r="K105" s="13">
        <v>622</v>
      </c>
      <c r="L105" s="12">
        <v>0</v>
      </c>
      <c r="M105" s="12">
        <v>156</v>
      </c>
      <c r="N105" s="12">
        <v>0</v>
      </c>
      <c r="O105" s="12">
        <v>0</v>
      </c>
      <c r="P105" s="12">
        <v>0</v>
      </c>
      <c r="Q105" s="12">
        <v>0</v>
      </c>
      <c r="R105" s="12">
        <v>0</v>
      </c>
    </row>
    <row r="106" spans="1:18" ht="135.75" thickBot="1" x14ac:dyDescent="0.3">
      <c r="A106" s="19" t="s">
        <v>187</v>
      </c>
      <c r="B106" s="13">
        <v>7</v>
      </c>
      <c r="C106" s="13" t="s">
        <v>190</v>
      </c>
      <c r="D106" s="11"/>
      <c r="E106" s="10" t="s">
        <v>155</v>
      </c>
      <c r="F106" s="10" t="s">
        <v>21</v>
      </c>
      <c r="G106" s="13">
        <v>857</v>
      </c>
      <c r="H106" s="13" t="s">
        <v>187</v>
      </c>
      <c r="I106" s="13" t="s">
        <v>191</v>
      </c>
      <c r="J106" s="13" t="s">
        <v>217</v>
      </c>
      <c r="K106" s="13">
        <v>621</v>
      </c>
      <c r="L106" s="12">
        <v>0</v>
      </c>
      <c r="M106" s="12">
        <v>13731.9</v>
      </c>
      <c r="N106" s="12">
        <v>14256.4</v>
      </c>
      <c r="O106" s="12">
        <v>14922.3</v>
      </c>
      <c r="P106" s="12">
        <v>11107.9</v>
      </c>
      <c r="Q106" s="12">
        <v>11107.9</v>
      </c>
      <c r="R106" s="12">
        <v>11552.2</v>
      </c>
    </row>
    <row r="107" spans="1:18" ht="45.75" thickBot="1" x14ac:dyDescent="0.3">
      <c r="A107" s="19" t="s">
        <v>187</v>
      </c>
      <c r="B107" s="13">
        <v>7</v>
      </c>
      <c r="C107" s="13" t="s">
        <v>191</v>
      </c>
      <c r="D107" s="11"/>
      <c r="E107" s="10" t="s">
        <v>156</v>
      </c>
      <c r="F107" s="10" t="s">
        <v>21</v>
      </c>
      <c r="G107" s="13">
        <v>857</v>
      </c>
      <c r="H107" s="13" t="s">
        <v>187</v>
      </c>
      <c r="I107" s="13" t="s">
        <v>191</v>
      </c>
      <c r="J107" s="13" t="s">
        <v>218</v>
      </c>
      <c r="K107" s="11"/>
      <c r="L107" s="12">
        <v>0</v>
      </c>
      <c r="M107" s="12">
        <v>630</v>
      </c>
      <c r="N107" s="12">
        <f>N108</f>
        <v>472.5</v>
      </c>
      <c r="O107" s="12">
        <f t="shared" ref="O107:R107" si="26">O108</f>
        <v>430</v>
      </c>
      <c r="P107" s="12">
        <f t="shared" si="26"/>
        <v>0</v>
      </c>
      <c r="Q107" s="12">
        <f t="shared" si="26"/>
        <v>0</v>
      </c>
      <c r="R107" s="12">
        <f t="shared" si="26"/>
        <v>655.20000000000005</v>
      </c>
    </row>
    <row r="108" spans="1:18" ht="201" customHeight="1" thickBot="1" x14ac:dyDescent="0.3">
      <c r="A108" s="19" t="s">
        <v>187</v>
      </c>
      <c r="B108" s="13">
        <v>7</v>
      </c>
      <c r="C108" s="13" t="s">
        <v>191</v>
      </c>
      <c r="D108" s="13" t="s">
        <v>188</v>
      </c>
      <c r="E108" s="10" t="s">
        <v>157</v>
      </c>
      <c r="F108" s="10" t="s">
        <v>21</v>
      </c>
      <c r="G108" s="13">
        <v>857</v>
      </c>
      <c r="H108" s="13" t="s">
        <v>187</v>
      </c>
      <c r="I108" s="13" t="s">
        <v>191</v>
      </c>
      <c r="J108" s="13" t="s">
        <v>158</v>
      </c>
      <c r="K108" s="13">
        <v>622</v>
      </c>
      <c r="L108" s="12">
        <v>0</v>
      </c>
      <c r="M108" s="12">
        <v>630</v>
      </c>
      <c r="N108" s="12">
        <v>472.5</v>
      </c>
      <c r="O108" s="12">
        <f>200+230</f>
        <v>430</v>
      </c>
      <c r="P108" s="12">
        <v>0</v>
      </c>
      <c r="Q108" s="12">
        <v>0</v>
      </c>
      <c r="R108" s="12">
        <v>655.20000000000005</v>
      </c>
    </row>
    <row r="109" spans="1:18" ht="105.75" thickBot="1" x14ac:dyDescent="0.3">
      <c r="A109" s="19" t="s">
        <v>187</v>
      </c>
      <c r="B109" s="13">
        <v>7</v>
      </c>
      <c r="C109" s="13" t="s">
        <v>193</v>
      </c>
      <c r="D109" s="11"/>
      <c r="E109" s="10" t="s">
        <v>240</v>
      </c>
      <c r="F109" s="10" t="s">
        <v>21</v>
      </c>
      <c r="G109" s="13">
        <v>857</v>
      </c>
      <c r="H109" s="13" t="s">
        <v>187</v>
      </c>
      <c r="I109" s="13" t="s">
        <v>45</v>
      </c>
      <c r="J109" s="13" t="s">
        <v>159</v>
      </c>
      <c r="K109" s="13">
        <v>612</v>
      </c>
      <c r="L109" s="12">
        <v>0</v>
      </c>
      <c r="M109" s="12">
        <v>22500</v>
      </c>
      <c r="N109" s="12">
        <v>25000</v>
      </c>
      <c r="O109" s="12">
        <v>21750</v>
      </c>
      <c r="P109" s="12">
        <v>0</v>
      </c>
      <c r="Q109" s="12">
        <v>0</v>
      </c>
      <c r="R109" s="12">
        <v>26000</v>
      </c>
    </row>
    <row r="110" spans="1:18" ht="76.900000000000006" customHeight="1" thickBot="1" x14ac:dyDescent="0.3">
      <c r="A110" s="19" t="s">
        <v>187</v>
      </c>
      <c r="B110" s="13">
        <v>7</v>
      </c>
      <c r="C110" s="13" t="s">
        <v>195</v>
      </c>
      <c r="D110" s="11"/>
      <c r="E110" s="10" t="s">
        <v>249</v>
      </c>
      <c r="F110" s="10" t="s">
        <v>21</v>
      </c>
      <c r="G110" s="13" t="s">
        <v>250</v>
      </c>
      <c r="H110" s="13" t="s">
        <v>57</v>
      </c>
      <c r="I110" s="13" t="s">
        <v>58</v>
      </c>
      <c r="J110" s="13" t="s">
        <v>251</v>
      </c>
      <c r="K110" s="13" t="s">
        <v>100</v>
      </c>
      <c r="L110" s="12">
        <v>0</v>
      </c>
      <c r="M110" s="12">
        <v>0</v>
      </c>
      <c r="N110" s="12">
        <v>0</v>
      </c>
      <c r="O110" s="12">
        <v>3950</v>
      </c>
      <c r="P110" s="12">
        <v>0</v>
      </c>
      <c r="Q110" s="12">
        <v>0</v>
      </c>
      <c r="R110" s="12">
        <v>0</v>
      </c>
    </row>
    <row r="111" spans="1:18" ht="45.75" thickBot="1" x14ac:dyDescent="0.3">
      <c r="A111" s="19" t="s">
        <v>187</v>
      </c>
      <c r="B111" s="13">
        <v>7</v>
      </c>
      <c r="C111" s="13" t="s">
        <v>187</v>
      </c>
      <c r="D111" s="11"/>
      <c r="E111" s="10" t="s">
        <v>160</v>
      </c>
      <c r="F111" s="10" t="s">
        <v>21</v>
      </c>
      <c r="G111" s="13">
        <v>857</v>
      </c>
      <c r="H111" s="13" t="s">
        <v>195</v>
      </c>
      <c r="I111" s="13" t="s">
        <v>193</v>
      </c>
      <c r="J111" s="13" t="s">
        <v>161</v>
      </c>
      <c r="K111" s="13">
        <v>621</v>
      </c>
      <c r="L111" s="12">
        <v>6549.2</v>
      </c>
      <c r="M111" s="12">
        <v>6597.3</v>
      </c>
      <c r="N111" s="12">
        <v>6591.8</v>
      </c>
      <c r="O111" s="12">
        <v>7805.5</v>
      </c>
      <c r="P111" s="12">
        <v>6455.1</v>
      </c>
      <c r="Q111" s="12">
        <v>6455.1</v>
      </c>
      <c r="R111" s="12">
        <v>6713.3</v>
      </c>
    </row>
    <row r="112" spans="1:18" ht="90.75" thickBot="1" x14ac:dyDescent="0.3">
      <c r="A112" s="19" t="s">
        <v>187</v>
      </c>
      <c r="B112" s="13">
        <v>7</v>
      </c>
      <c r="C112" s="13" t="s">
        <v>197</v>
      </c>
      <c r="D112" s="11"/>
      <c r="E112" s="10" t="s">
        <v>162</v>
      </c>
      <c r="F112" s="10" t="s">
        <v>21</v>
      </c>
      <c r="G112" s="13">
        <v>857</v>
      </c>
      <c r="H112" s="13" t="s">
        <v>57</v>
      </c>
      <c r="I112" s="13" t="s">
        <v>58</v>
      </c>
      <c r="J112" s="13" t="s">
        <v>219</v>
      </c>
      <c r="K112" s="13" t="s">
        <v>100</v>
      </c>
      <c r="L112" s="12">
        <v>0</v>
      </c>
      <c r="M112" s="12">
        <v>0</v>
      </c>
      <c r="N112" s="12">
        <v>370</v>
      </c>
      <c r="O112" s="12">
        <v>500</v>
      </c>
      <c r="P112" s="12">
        <v>0</v>
      </c>
      <c r="Q112" s="12">
        <v>0</v>
      </c>
      <c r="R112" s="12"/>
    </row>
    <row r="113" spans="1:18" ht="90.75" thickBot="1" x14ac:dyDescent="0.3">
      <c r="A113" s="19" t="s">
        <v>187</v>
      </c>
      <c r="B113" s="13">
        <v>7</v>
      </c>
      <c r="C113" s="13">
        <v>12</v>
      </c>
      <c r="D113" s="11"/>
      <c r="E113" s="10" t="s">
        <v>163</v>
      </c>
      <c r="F113" s="10" t="s">
        <v>21</v>
      </c>
      <c r="G113" s="13">
        <v>857</v>
      </c>
      <c r="H113" s="13" t="s">
        <v>187</v>
      </c>
      <c r="I113" s="13" t="s">
        <v>191</v>
      </c>
      <c r="J113" s="13" t="s">
        <v>220</v>
      </c>
      <c r="K113" s="11"/>
      <c r="L113" s="12">
        <v>0</v>
      </c>
      <c r="M113" s="12">
        <v>0</v>
      </c>
      <c r="N113" s="12">
        <f>N114</f>
        <v>427.1</v>
      </c>
      <c r="O113" s="12">
        <f t="shared" ref="O113:R113" si="27">O114</f>
        <v>0</v>
      </c>
      <c r="P113" s="12">
        <f t="shared" si="27"/>
        <v>0</v>
      </c>
      <c r="Q113" s="12">
        <f t="shared" si="27"/>
        <v>0</v>
      </c>
      <c r="R113" s="12">
        <f t="shared" si="27"/>
        <v>444.2</v>
      </c>
    </row>
    <row r="114" spans="1:18" ht="157.5" customHeight="1" thickBot="1" x14ac:dyDescent="0.3">
      <c r="A114" s="19" t="s">
        <v>187</v>
      </c>
      <c r="B114" s="13">
        <v>7</v>
      </c>
      <c r="C114" s="13">
        <v>12</v>
      </c>
      <c r="D114" s="13" t="s">
        <v>188</v>
      </c>
      <c r="E114" s="10" t="s">
        <v>164</v>
      </c>
      <c r="F114" s="10" t="s">
        <v>21</v>
      </c>
      <c r="G114" s="13">
        <v>857</v>
      </c>
      <c r="H114" s="13" t="s">
        <v>187</v>
      </c>
      <c r="I114" s="13" t="s">
        <v>191</v>
      </c>
      <c r="J114" s="13" t="s">
        <v>220</v>
      </c>
      <c r="K114" s="13">
        <v>630</v>
      </c>
      <c r="L114" s="12">
        <v>0</v>
      </c>
      <c r="M114" s="12">
        <v>0</v>
      </c>
      <c r="N114" s="12">
        <v>427.1</v>
      </c>
      <c r="O114" s="12">
        <v>0</v>
      </c>
      <c r="P114" s="12">
        <v>0</v>
      </c>
      <c r="Q114" s="12">
        <v>0</v>
      </c>
      <c r="R114" s="12">
        <v>444.2</v>
      </c>
    </row>
    <row r="115" spans="1:18" ht="90.75" thickBot="1" x14ac:dyDescent="0.3">
      <c r="A115" s="19" t="s">
        <v>187</v>
      </c>
      <c r="B115" s="13">
        <v>7</v>
      </c>
      <c r="C115" s="13">
        <v>17</v>
      </c>
      <c r="D115" s="11"/>
      <c r="E115" s="10" t="s">
        <v>241</v>
      </c>
      <c r="F115" s="10" t="s">
        <v>21</v>
      </c>
      <c r="G115" s="13">
        <v>857</v>
      </c>
      <c r="H115" s="13" t="s">
        <v>57</v>
      </c>
      <c r="I115" s="13" t="s">
        <v>222</v>
      </c>
      <c r="J115" s="13" t="s">
        <v>221</v>
      </c>
      <c r="K115" s="13">
        <v>622</v>
      </c>
      <c r="L115" s="12">
        <v>0</v>
      </c>
      <c r="M115" s="12">
        <v>0</v>
      </c>
      <c r="N115" s="12">
        <v>39.9</v>
      </c>
      <c r="O115" s="12">
        <v>500</v>
      </c>
      <c r="P115" s="12">
        <v>0</v>
      </c>
      <c r="Q115" s="12">
        <v>0</v>
      </c>
      <c r="R115" s="12">
        <v>520</v>
      </c>
    </row>
    <row r="116" spans="1:18" ht="48.75" customHeight="1" thickBot="1" x14ac:dyDescent="0.3">
      <c r="A116" s="22"/>
      <c r="B116" s="11"/>
      <c r="C116" s="11"/>
      <c r="D116" s="11"/>
      <c r="E116" s="10" t="s">
        <v>165</v>
      </c>
      <c r="F116" s="10" t="s">
        <v>21</v>
      </c>
      <c r="G116" s="13">
        <v>857</v>
      </c>
      <c r="H116" s="13" t="s">
        <v>57</v>
      </c>
      <c r="I116" s="13" t="s">
        <v>166</v>
      </c>
      <c r="J116" s="13" t="s">
        <v>167</v>
      </c>
      <c r="K116" s="13">
        <v>612</v>
      </c>
      <c r="L116" s="12">
        <v>0</v>
      </c>
      <c r="M116" s="12">
        <v>500</v>
      </c>
      <c r="N116" s="12">
        <v>0</v>
      </c>
      <c r="O116" s="12">
        <v>0</v>
      </c>
      <c r="P116" s="12">
        <v>0</v>
      </c>
      <c r="Q116" s="12">
        <v>0</v>
      </c>
      <c r="R116" s="12">
        <v>0</v>
      </c>
    </row>
    <row r="117" spans="1:18" ht="90.75" thickBot="1" x14ac:dyDescent="0.3">
      <c r="A117" s="22"/>
      <c r="B117" s="11"/>
      <c r="C117" s="11"/>
      <c r="D117" s="11"/>
      <c r="E117" s="10" t="s">
        <v>243</v>
      </c>
      <c r="F117" s="10" t="s">
        <v>21</v>
      </c>
      <c r="G117" s="13">
        <v>857</v>
      </c>
      <c r="H117" s="13" t="s">
        <v>187</v>
      </c>
      <c r="I117" s="13" t="s">
        <v>191</v>
      </c>
      <c r="J117" s="13" t="s">
        <v>223</v>
      </c>
      <c r="K117" s="13">
        <v>621</v>
      </c>
      <c r="L117" s="12">
        <v>3973.4</v>
      </c>
      <c r="M117" s="12">
        <v>0</v>
      </c>
      <c r="N117" s="12">
        <v>0</v>
      </c>
      <c r="O117" s="12">
        <v>0</v>
      </c>
      <c r="P117" s="12">
        <v>0</v>
      </c>
      <c r="Q117" s="12">
        <v>0</v>
      </c>
      <c r="R117" s="12">
        <v>0</v>
      </c>
    </row>
    <row r="118" spans="1:18" ht="120.75" thickBot="1" x14ac:dyDescent="0.3">
      <c r="A118" s="22"/>
      <c r="B118" s="11"/>
      <c r="C118" s="11"/>
      <c r="D118" s="11"/>
      <c r="E118" s="10" t="s">
        <v>242</v>
      </c>
      <c r="F118" s="10" t="s">
        <v>21</v>
      </c>
      <c r="G118" s="13">
        <v>857</v>
      </c>
      <c r="H118" s="13" t="s">
        <v>187</v>
      </c>
      <c r="I118" s="13" t="s">
        <v>191</v>
      </c>
      <c r="J118" s="13" t="s">
        <v>224</v>
      </c>
      <c r="K118" s="13">
        <v>621</v>
      </c>
      <c r="L118" s="12">
        <v>6884.6</v>
      </c>
      <c r="M118" s="12">
        <v>0</v>
      </c>
      <c r="N118" s="12">
        <v>0</v>
      </c>
      <c r="O118" s="12">
        <v>0</v>
      </c>
      <c r="P118" s="12">
        <v>0</v>
      </c>
      <c r="Q118" s="12">
        <v>0</v>
      </c>
      <c r="R118" s="12">
        <v>0</v>
      </c>
    </row>
    <row r="119" spans="1:18" ht="15.75" thickBot="1" x14ac:dyDescent="0.3">
      <c r="A119" s="39" t="s">
        <v>187</v>
      </c>
      <c r="B119" s="39">
        <v>8</v>
      </c>
      <c r="C119" s="42"/>
      <c r="D119" s="42"/>
      <c r="E119" s="63" t="s">
        <v>168</v>
      </c>
      <c r="F119" s="14" t="s">
        <v>20</v>
      </c>
      <c r="G119" s="11"/>
      <c r="H119" s="11"/>
      <c r="I119" s="11"/>
      <c r="J119" s="11"/>
      <c r="K119" s="11"/>
      <c r="L119" s="12">
        <v>954.4</v>
      </c>
      <c r="M119" s="12">
        <v>47641.2</v>
      </c>
      <c r="N119" s="12">
        <f>N120+N121+N122+N123+N124</f>
        <v>176975</v>
      </c>
      <c r="O119" s="12">
        <f t="shared" ref="O119:R119" si="28">O120+O121+O122+O123+O124</f>
        <v>73259.8</v>
      </c>
      <c r="P119" s="12">
        <f t="shared" si="28"/>
        <v>847.3</v>
      </c>
      <c r="Q119" s="12">
        <f t="shared" si="28"/>
        <v>847.3</v>
      </c>
      <c r="R119" s="12">
        <f t="shared" si="28"/>
        <v>2961.2</v>
      </c>
    </row>
    <row r="120" spans="1:18" ht="45.75" thickBot="1" x14ac:dyDescent="0.3">
      <c r="A120" s="40"/>
      <c r="B120" s="40"/>
      <c r="C120" s="43"/>
      <c r="D120" s="43"/>
      <c r="E120" s="64"/>
      <c r="F120" s="14" t="s">
        <v>21</v>
      </c>
      <c r="G120" s="13">
        <v>857</v>
      </c>
      <c r="H120" s="11"/>
      <c r="I120" s="11"/>
      <c r="J120" s="11"/>
      <c r="K120" s="11"/>
      <c r="L120" s="12">
        <v>742.6</v>
      </c>
      <c r="M120" s="12">
        <v>36420</v>
      </c>
      <c r="N120" s="12">
        <f>N125+N140</f>
        <v>1902</v>
      </c>
      <c r="O120" s="12">
        <f t="shared" ref="O120:R120" si="29">O125+O140</f>
        <v>3272.1</v>
      </c>
      <c r="P120" s="12">
        <f t="shared" si="29"/>
        <v>847.3</v>
      </c>
      <c r="Q120" s="12">
        <f t="shared" si="29"/>
        <v>847.3</v>
      </c>
      <c r="R120" s="12">
        <f t="shared" si="29"/>
        <v>2961.2</v>
      </c>
    </row>
    <row r="121" spans="1:18" ht="75.75" thickBot="1" x14ac:dyDescent="0.3">
      <c r="A121" s="40"/>
      <c r="B121" s="40"/>
      <c r="C121" s="43"/>
      <c r="D121" s="43"/>
      <c r="E121" s="64"/>
      <c r="F121" s="14" t="s">
        <v>22</v>
      </c>
      <c r="G121" s="13">
        <v>833</v>
      </c>
      <c r="H121" s="11"/>
      <c r="I121" s="11"/>
      <c r="J121" s="11"/>
      <c r="K121" s="11"/>
      <c r="L121" s="12">
        <v>0</v>
      </c>
      <c r="M121" s="12">
        <v>11221.2</v>
      </c>
      <c r="N121" s="12">
        <f>N126</f>
        <v>56963.5</v>
      </c>
      <c r="O121" s="12">
        <f t="shared" ref="O121:R121" si="30">O126</f>
        <v>0</v>
      </c>
      <c r="P121" s="12">
        <f t="shared" si="30"/>
        <v>0</v>
      </c>
      <c r="Q121" s="12">
        <f t="shared" si="30"/>
        <v>0</v>
      </c>
      <c r="R121" s="12">
        <f t="shared" si="30"/>
        <v>0</v>
      </c>
    </row>
    <row r="122" spans="1:18" ht="90.75" thickBot="1" x14ac:dyDescent="0.3">
      <c r="A122" s="40"/>
      <c r="B122" s="40"/>
      <c r="C122" s="43"/>
      <c r="D122" s="43"/>
      <c r="E122" s="64"/>
      <c r="F122" s="14" t="s">
        <v>23</v>
      </c>
      <c r="G122" s="13">
        <v>820</v>
      </c>
      <c r="H122" s="11"/>
      <c r="I122" s="11"/>
      <c r="J122" s="11"/>
      <c r="K122" s="11"/>
      <c r="L122" s="12">
        <v>0</v>
      </c>
      <c r="M122" s="12">
        <v>0</v>
      </c>
      <c r="N122" s="12">
        <f>N127</f>
        <v>84649.8</v>
      </c>
      <c r="O122" s="12">
        <f t="shared" ref="O122:R122" si="31">O127</f>
        <v>0</v>
      </c>
      <c r="P122" s="12">
        <f t="shared" si="31"/>
        <v>0</v>
      </c>
      <c r="Q122" s="12">
        <f t="shared" si="31"/>
        <v>0</v>
      </c>
      <c r="R122" s="12">
        <f t="shared" si="31"/>
        <v>0</v>
      </c>
    </row>
    <row r="123" spans="1:18" ht="45.75" thickBot="1" x14ac:dyDescent="0.3">
      <c r="A123" s="40"/>
      <c r="B123" s="40"/>
      <c r="C123" s="43"/>
      <c r="D123" s="43"/>
      <c r="E123" s="64"/>
      <c r="F123" s="14" t="s">
        <v>24</v>
      </c>
      <c r="G123" s="13">
        <v>852</v>
      </c>
      <c r="H123" s="11"/>
      <c r="I123" s="11"/>
      <c r="J123" s="11"/>
      <c r="K123" s="11"/>
      <c r="L123" s="12">
        <v>211.8</v>
      </c>
      <c r="M123" s="12">
        <v>0</v>
      </c>
      <c r="N123" s="12">
        <v>0</v>
      </c>
      <c r="O123" s="12">
        <v>0</v>
      </c>
      <c r="P123" s="12">
        <v>0</v>
      </c>
      <c r="Q123" s="12">
        <v>0</v>
      </c>
      <c r="R123" s="12">
        <v>0</v>
      </c>
    </row>
    <row r="124" spans="1:18" ht="45.75" thickBot="1" x14ac:dyDescent="0.3">
      <c r="A124" s="40"/>
      <c r="B124" s="40"/>
      <c r="C124" s="43"/>
      <c r="D124" s="43"/>
      <c r="E124" s="64"/>
      <c r="F124" s="14" t="s">
        <v>26</v>
      </c>
      <c r="G124" s="15">
        <v>807</v>
      </c>
      <c r="H124" s="16"/>
      <c r="I124" s="16"/>
      <c r="J124" s="16"/>
      <c r="K124" s="16"/>
      <c r="L124" s="17">
        <v>0</v>
      </c>
      <c r="M124" s="17">
        <v>0</v>
      </c>
      <c r="N124" s="17">
        <f>N129</f>
        <v>33459.699999999997</v>
      </c>
      <c r="O124" s="17">
        <f t="shared" ref="O124:R124" si="32">O129</f>
        <v>69987.7</v>
      </c>
      <c r="P124" s="17">
        <f t="shared" si="32"/>
        <v>0</v>
      </c>
      <c r="Q124" s="17">
        <f t="shared" si="32"/>
        <v>0</v>
      </c>
      <c r="R124" s="17">
        <f t="shared" si="32"/>
        <v>0</v>
      </c>
    </row>
    <row r="125" spans="1:18" ht="45.75" thickBot="1" x14ac:dyDescent="0.3">
      <c r="A125" s="54" t="s">
        <v>187</v>
      </c>
      <c r="B125" s="54">
        <v>8</v>
      </c>
      <c r="C125" s="54" t="s">
        <v>188</v>
      </c>
      <c r="D125" s="57"/>
      <c r="E125" s="60" t="s">
        <v>169</v>
      </c>
      <c r="F125" s="14" t="s">
        <v>21</v>
      </c>
      <c r="G125" s="20">
        <v>857</v>
      </c>
      <c r="H125" s="20" t="s">
        <v>191</v>
      </c>
      <c r="I125" s="20">
        <v>12</v>
      </c>
      <c r="J125" s="20" t="s">
        <v>170</v>
      </c>
      <c r="K125" s="23"/>
      <c r="L125" s="24">
        <v>742.6</v>
      </c>
      <c r="M125" s="24">
        <v>36420</v>
      </c>
      <c r="N125" s="24">
        <f>N130+N131+N132+N133+N134+N136</f>
        <v>1300</v>
      </c>
      <c r="O125" s="24">
        <f t="shared" ref="O125:R125" si="33">O130+O131+O132+O133+O134+O136</f>
        <v>1000</v>
      </c>
      <c r="P125" s="24">
        <f t="shared" si="33"/>
        <v>0</v>
      </c>
      <c r="Q125" s="24">
        <f t="shared" si="33"/>
        <v>0</v>
      </c>
      <c r="R125" s="24">
        <f t="shared" si="33"/>
        <v>2080</v>
      </c>
    </row>
    <row r="126" spans="1:18" ht="75.75" thickBot="1" x14ac:dyDescent="0.3">
      <c r="A126" s="55"/>
      <c r="B126" s="55"/>
      <c r="C126" s="55"/>
      <c r="D126" s="58"/>
      <c r="E126" s="61"/>
      <c r="F126" s="14" t="s">
        <v>22</v>
      </c>
      <c r="G126" s="20">
        <v>833</v>
      </c>
      <c r="H126" s="20" t="s">
        <v>171</v>
      </c>
      <c r="I126" s="20" t="s">
        <v>172</v>
      </c>
      <c r="J126" s="20" t="s">
        <v>225</v>
      </c>
      <c r="K126" s="23"/>
      <c r="L126" s="24">
        <v>0</v>
      </c>
      <c r="M126" s="24">
        <v>11221.2</v>
      </c>
      <c r="N126" s="24">
        <f>N135</f>
        <v>56963.5</v>
      </c>
      <c r="O126" s="24">
        <f t="shared" ref="O126:R126" si="34">O135</f>
        <v>0</v>
      </c>
      <c r="P126" s="24">
        <f t="shared" si="34"/>
        <v>0</v>
      </c>
      <c r="Q126" s="24">
        <f t="shared" si="34"/>
        <v>0</v>
      </c>
      <c r="R126" s="24">
        <f t="shared" si="34"/>
        <v>0</v>
      </c>
    </row>
    <row r="127" spans="1:18" ht="90.75" thickBot="1" x14ac:dyDescent="0.3">
      <c r="A127" s="55"/>
      <c r="B127" s="55"/>
      <c r="C127" s="55"/>
      <c r="D127" s="58"/>
      <c r="E127" s="61"/>
      <c r="F127" s="14" t="s">
        <v>23</v>
      </c>
      <c r="G127" s="20">
        <v>820</v>
      </c>
      <c r="H127" s="20" t="s">
        <v>193</v>
      </c>
      <c r="I127" s="20" t="s">
        <v>189</v>
      </c>
      <c r="J127" s="20" t="s">
        <v>225</v>
      </c>
      <c r="K127" s="23"/>
      <c r="L127" s="24">
        <v>0</v>
      </c>
      <c r="M127" s="24">
        <v>0</v>
      </c>
      <c r="N127" s="24">
        <f>N137</f>
        <v>84649.8</v>
      </c>
      <c r="O127" s="24">
        <f t="shared" ref="O127:R127" si="35">O137</f>
        <v>0</v>
      </c>
      <c r="P127" s="24">
        <f t="shared" si="35"/>
        <v>0</v>
      </c>
      <c r="Q127" s="24">
        <f t="shared" si="35"/>
        <v>0</v>
      </c>
      <c r="R127" s="24">
        <f t="shared" si="35"/>
        <v>0</v>
      </c>
    </row>
    <row r="128" spans="1:18" ht="45.75" thickBot="1" x14ac:dyDescent="0.3">
      <c r="A128" s="55"/>
      <c r="B128" s="55"/>
      <c r="C128" s="55"/>
      <c r="D128" s="58"/>
      <c r="E128" s="61"/>
      <c r="F128" s="14" t="s">
        <v>24</v>
      </c>
      <c r="G128" s="20">
        <v>852</v>
      </c>
      <c r="H128" s="20" t="s">
        <v>191</v>
      </c>
      <c r="I128" s="20">
        <v>12</v>
      </c>
      <c r="J128" s="20" t="s">
        <v>226</v>
      </c>
      <c r="K128" s="23"/>
      <c r="L128" s="24">
        <v>211.8</v>
      </c>
      <c r="M128" s="24">
        <v>0</v>
      </c>
      <c r="N128" s="24">
        <v>0</v>
      </c>
      <c r="O128" s="24">
        <v>0</v>
      </c>
      <c r="P128" s="24">
        <v>0</v>
      </c>
      <c r="Q128" s="24">
        <v>0</v>
      </c>
      <c r="R128" s="24">
        <v>0</v>
      </c>
    </row>
    <row r="129" spans="1:18" ht="45.75" thickBot="1" x14ac:dyDescent="0.3">
      <c r="A129" s="56"/>
      <c r="B129" s="56"/>
      <c r="C129" s="56"/>
      <c r="D129" s="59"/>
      <c r="E129" s="62"/>
      <c r="F129" s="14" t="s">
        <v>26</v>
      </c>
      <c r="G129" s="20">
        <v>807</v>
      </c>
      <c r="H129" s="20" t="s">
        <v>191</v>
      </c>
      <c r="I129" s="20" t="s">
        <v>197</v>
      </c>
      <c r="J129" s="20" t="s">
        <v>225</v>
      </c>
      <c r="K129" s="23"/>
      <c r="L129" s="24">
        <v>0</v>
      </c>
      <c r="M129" s="24">
        <v>0</v>
      </c>
      <c r="N129" s="24">
        <f>N138</f>
        <v>33459.699999999997</v>
      </c>
      <c r="O129" s="24">
        <f t="shared" ref="O129:R129" si="36">O138</f>
        <v>69987.7</v>
      </c>
      <c r="P129" s="24">
        <f t="shared" si="36"/>
        <v>0</v>
      </c>
      <c r="Q129" s="24">
        <f t="shared" si="36"/>
        <v>0</v>
      </c>
      <c r="R129" s="24">
        <f t="shared" si="36"/>
        <v>0</v>
      </c>
    </row>
    <row r="130" spans="1:18" ht="65.25" customHeight="1" thickBot="1" x14ac:dyDescent="0.3">
      <c r="A130" s="19" t="s">
        <v>187</v>
      </c>
      <c r="B130" s="13">
        <v>8</v>
      </c>
      <c r="C130" s="13" t="s">
        <v>188</v>
      </c>
      <c r="D130" s="13" t="s">
        <v>188</v>
      </c>
      <c r="E130" s="10" t="s">
        <v>173</v>
      </c>
      <c r="F130" s="10" t="s">
        <v>21</v>
      </c>
      <c r="G130" s="13">
        <v>857</v>
      </c>
      <c r="H130" s="13" t="s">
        <v>191</v>
      </c>
      <c r="I130" s="13">
        <v>12</v>
      </c>
      <c r="J130" s="13" t="s">
        <v>174</v>
      </c>
      <c r="K130" s="13" t="s">
        <v>175</v>
      </c>
      <c r="L130" s="12">
        <v>0</v>
      </c>
      <c r="M130" s="12">
        <v>300</v>
      </c>
      <c r="N130" s="12">
        <v>1000</v>
      </c>
      <c r="O130" s="12">
        <v>0</v>
      </c>
      <c r="P130" s="12">
        <v>0</v>
      </c>
      <c r="Q130" s="12">
        <v>0</v>
      </c>
      <c r="R130" s="25">
        <v>1040</v>
      </c>
    </row>
    <row r="131" spans="1:18" ht="120.75" thickBot="1" x14ac:dyDescent="0.3">
      <c r="A131" s="19" t="s">
        <v>187</v>
      </c>
      <c r="B131" s="13">
        <v>8</v>
      </c>
      <c r="C131" s="13" t="s">
        <v>188</v>
      </c>
      <c r="D131" s="13" t="s">
        <v>190</v>
      </c>
      <c r="E131" s="10" t="s">
        <v>176</v>
      </c>
      <c r="F131" s="10" t="s">
        <v>21</v>
      </c>
      <c r="G131" s="13">
        <v>857</v>
      </c>
      <c r="H131" s="13" t="s">
        <v>191</v>
      </c>
      <c r="I131" s="13">
        <v>12</v>
      </c>
      <c r="J131" s="13" t="s">
        <v>174</v>
      </c>
      <c r="K131" s="13" t="s">
        <v>255</v>
      </c>
      <c r="L131" s="12">
        <v>0</v>
      </c>
      <c r="M131" s="12">
        <v>600</v>
      </c>
      <c r="N131" s="12">
        <v>0</v>
      </c>
      <c r="O131" s="26">
        <v>700</v>
      </c>
      <c r="P131" s="12">
        <v>0</v>
      </c>
      <c r="Q131" s="12">
        <v>0</v>
      </c>
      <c r="R131" s="12">
        <v>312</v>
      </c>
    </row>
    <row r="132" spans="1:18" ht="55.9" customHeight="1" thickBot="1" x14ac:dyDescent="0.3">
      <c r="A132" s="19" t="s">
        <v>187</v>
      </c>
      <c r="B132" s="13">
        <v>8</v>
      </c>
      <c r="C132" s="13" t="s">
        <v>188</v>
      </c>
      <c r="D132" s="13" t="s">
        <v>191</v>
      </c>
      <c r="E132" s="10" t="s">
        <v>177</v>
      </c>
      <c r="F132" s="10" t="s">
        <v>21</v>
      </c>
      <c r="G132" s="13">
        <v>857</v>
      </c>
      <c r="H132" s="13" t="s">
        <v>191</v>
      </c>
      <c r="I132" s="13">
        <v>12</v>
      </c>
      <c r="J132" s="13" t="s">
        <v>178</v>
      </c>
      <c r="K132" s="13" t="s">
        <v>179</v>
      </c>
      <c r="L132" s="12">
        <v>742.6</v>
      </c>
      <c r="M132" s="12">
        <v>100</v>
      </c>
      <c r="N132" s="12">
        <v>300</v>
      </c>
      <c r="O132" s="12">
        <v>0</v>
      </c>
      <c r="P132" s="12">
        <v>0</v>
      </c>
      <c r="Q132" s="12">
        <v>0</v>
      </c>
      <c r="R132" s="12">
        <v>312</v>
      </c>
    </row>
    <row r="133" spans="1:18" ht="120.75" thickBot="1" x14ac:dyDescent="0.3">
      <c r="A133" s="19" t="s">
        <v>187</v>
      </c>
      <c r="B133" s="13">
        <v>8</v>
      </c>
      <c r="C133" s="13" t="s">
        <v>188</v>
      </c>
      <c r="D133" s="13" t="s">
        <v>193</v>
      </c>
      <c r="E133" s="10" t="s">
        <v>180</v>
      </c>
      <c r="F133" s="10" t="s">
        <v>21</v>
      </c>
      <c r="G133" s="13">
        <v>857</v>
      </c>
      <c r="H133" s="13" t="s">
        <v>191</v>
      </c>
      <c r="I133" s="13">
        <v>12</v>
      </c>
      <c r="J133" s="13" t="s">
        <v>225</v>
      </c>
      <c r="K133" s="13" t="s">
        <v>255</v>
      </c>
      <c r="L133" s="12">
        <v>0</v>
      </c>
      <c r="M133" s="12">
        <v>0</v>
      </c>
      <c r="N133" s="12">
        <v>0</v>
      </c>
      <c r="O133" s="26">
        <v>300</v>
      </c>
      <c r="P133" s="12">
        <v>0</v>
      </c>
      <c r="Q133" s="12">
        <v>0</v>
      </c>
      <c r="R133" s="12">
        <v>208</v>
      </c>
    </row>
    <row r="134" spans="1:18" ht="60.75" thickBot="1" x14ac:dyDescent="0.3">
      <c r="A134" s="19" t="s">
        <v>187</v>
      </c>
      <c r="B134" s="13">
        <v>8</v>
      </c>
      <c r="C134" s="13" t="s">
        <v>188</v>
      </c>
      <c r="D134" s="13" t="s">
        <v>194</v>
      </c>
      <c r="E134" s="10" t="s">
        <v>181</v>
      </c>
      <c r="F134" s="10" t="s">
        <v>21</v>
      </c>
      <c r="G134" s="13">
        <v>857</v>
      </c>
      <c r="H134" s="13" t="s">
        <v>191</v>
      </c>
      <c r="I134" s="13">
        <v>12</v>
      </c>
      <c r="J134" s="13" t="s">
        <v>225</v>
      </c>
      <c r="K134" s="13">
        <v>240</v>
      </c>
      <c r="L134" s="12">
        <v>0</v>
      </c>
      <c r="M134" s="12">
        <v>0</v>
      </c>
      <c r="N134" s="12">
        <v>0</v>
      </c>
      <c r="O134" s="12">
        <v>0</v>
      </c>
      <c r="P134" s="12">
        <v>0</v>
      </c>
      <c r="Q134" s="12">
        <v>0</v>
      </c>
      <c r="R134" s="12">
        <v>208</v>
      </c>
    </row>
    <row r="135" spans="1:18" ht="75.75" thickBot="1" x14ac:dyDescent="0.3">
      <c r="A135" s="39" t="s">
        <v>187</v>
      </c>
      <c r="B135" s="39">
        <v>8</v>
      </c>
      <c r="C135" s="39" t="s">
        <v>188</v>
      </c>
      <c r="D135" s="39" t="s">
        <v>195</v>
      </c>
      <c r="E135" s="45" t="s">
        <v>244</v>
      </c>
      <c r="F135" s="18" t="s">
        <v>22</v>
      </c>
      <c r="G135" s="15">
        <v>833</v>
      </c>
      <c r="H135" s="15" t="s">
        <v>171</v>
      </c>
      <c r="I135" s="15" t="s">
        <v>172</v>
      </c>
      <c r="J135" s="15" t="s">
        <v>182</v>
      </c>
      <c r="K135" s="15">
        <v>520</v>
      </c>
      <c r="L135" s="17">
        <v>0</v>
      </c>
      <c r="M135" s="17">
        <v>11221.2</v>
      </c>
      <c r="N135" s="17">
        <v>56963.5</v>
      </c>
      <c r="O135" s="17">
        <v>0</v>
      </c>
      <c r="P135" s="17">
        <v>0</v>
      </c>
      <c r="Q135" s="17">
        <v>0</v>
      </c>
      <c r="R135" s="12">
        <v>0</v>
      </c>
    </row>
    <row r="136" spans="1:18" ht="45.75" thickBot="1" x14ac:dyDescent="0.3">
      <c r="A136" s="40"/>
      <c r="B136" s="40"/>
      <c r="C136" s="40"/>
      <c r="D136" s="40"/>
      <c r="E136" s="46"/>
      <c r="F136" s="10" t="s">
        <v>21</v>
      </c>
      <c r="G136" s="13">
        <v>857</v>
      </c>
      <c r="H136" s="13" t="s">
        <v>191</v>
      </c>
      <c r="I136" s="13">
        <v>12</v>
      </c>
      <c r="J136" s="13" t="s">
        <v>183</v>
      </c>
      <c r="K136" s="13">
        <v>520</v>
      </c>
      <c r="L136" s="12">
        <v>0</v>
      </c>
      <c r="M136" s="12">
        <v>35420</v>
      </c>
      <c r="N136" s="12">
        <v>0</v>
      </c>
      <c r="O136" s="12">
        <v>0</v>
      </c>
      <c r="P136" s="12">
        <v>0</v>
      </c>
      <c r="Q136" s="12">
        <v>0</v>
      </c>
      <c r="R136" s="17">
        <v>0</v>
      </c>
    </row>
    <row r="137" spans="1:18" ht="90.75" thickBot="1" x14ac:dyDescent="0.3">
      <c r="A137" s="40"/>
      <c r="B137" s="40"/>
      <c r="C137" s="40"/>
      <c r="D137" s="40"/>
      <c r="E137" s="46"/>
      <c r="F137" s="10" t="s">
        <v>23</v>
      </c>
      <c r="G137" s="13">
        <v>820</v>
      </c>
      <c r="H137" s="13" t="s">
        <v>193</v>
      </c>
      <c r="I137" s="13" t="s">
        <v>189</v>
      </c>
      <c r="J137" s="13" t="s">
        <v>225</v>
      </c>
      <c r="K137" s="13">
        <v>520</v>
      </c>
      <c r="L137" s="12">
        <v>0</v>
      </c>
      <c r="M137" s="12">
        <v>0</v>
      </c>
      <c r="N137" s="12">
        <v>84649.8</v>
      </c>
      <c r="O137" s="12">
        <v>0</v>
      </c>
      <c r="P137" s="12">
        <v>0</v>
      </c>
      <c r="Q137" s="12">
        <v>0</v>
      </c>
      <c r="R137" s="12">
        <v>0</v>
      </c>
    </row>
    <row r="138" spans="1:18" ht="45.75" thickBot="1" x14ac:dyDescent="0.3">
      <c r="A138" s="41"/>
      <c r="B138" s="41"/>
      <c r="C138" s="41"/>
      <c r="D138" s="41"/>
      <c r="E138" s="47"/>
      <c r="F138" s="10" t="s">
        <v>26</v>
      </c>
      <c r="G138" s="13">
        <v>807</v>
      </c>
      <c r="H138" s="13" t="s">
        <v>191</v>
      </c>
      <c r="I138" s="13" t="s">
        <v>197</v>
      </c>
      <c r="J138" s="13" t="s">
        <v>225</v>
      </c>
      <c r="K138" s="13">
        <v>520</v>
      </c>
      <c r="L138" s="12">
        <v>0</v>
      </c>
      <c r="M138" s="12">
        <v>0</v>
      </c>
      <c r="N138" s="12">
        <v>33459.699999999997</v>
      </c>
      <c r="O138" s="12">
        <v>69987.7</v>
      </c>
      <c r="P138" s="12">
        <v>0</v>
      </c>
      <c r="Q138" s="12">
        <v>0</v>
      </c>
      <c r="R138" s="12">
        <v>0</v>
      </c>
    </row>
    <row r="139" spans="1:18" ht="49.15" customHeight="1" thickBot="1" x14ac:dyDescent="0.3">
      <c r="A139" s="19" t="s">
        <v>187</v>
      </c>
      <c r="B139" s="13">
        <v>8</v>
      </c>
      <c r="C139" s="13" t="s">
        <v>188</v>
      </c>
      <c r="D139" s="13" t="s">
        <v>187</v>
      </c>
      <c r="E139" s="10" t="s">
        <v>245</v>
      </c>
      <c r="F139" s="10" t="s">
        <v>24</v>
      </c>
      <c r="G139" s="13">
        <v>852</v>
      </c>
      <c r="H139" s="13" t="s">
        <v>191</v>
      </c>
      <c r="I139" s="13">
        <v>12</v>
      </c>
      <c r="J139" s="13" t="s">
        <v>226</v>
      </c>
      <c r="K139" s="13" t="s">
        <v>184</v>
      </c>
      <c r="L139" s="12">
        <v>211.8</v>
      </c>
      <c r="M139" s="12">
        <v>0</v>
      </c>
      <c r="N139" s="12">
        <v>0</v>
      </c>
      <c r="O139" s="12">
        <v>0</v>
      </c>
      <c r="P139" s="12">
        <v>0</v>
      </c>
      <c r="Q139" s="12">
        <v>0</v>
      </c>
      <c r="R139" s="12">
        <v>0</v>
      </c>
    </row>
    <row r="140" spans="1:18" ht="45.75" thickBot="1" x14ac:dyDescent="0.3">
      <c r="A140" s="20" t="s">
        <v>187</v>
      </c>
      <c r="B140" s="15">
        <v>8</v>
      </c>
      <c r="C140" s="15" t="s">
        <v>189</v>
      </c>
      <c r="D140" s="16"/>
      <c r="E140" s="27" t="s">
        <v>254</v>
      </c>
      <c r="F140" s="18" t="s">
        <v>21</v>
      </c>
      <c r="G140" s="15">
        <v>857</v>
      </c>
      <c r="H140" s="15" t="s">
        <v>191</v>
      </c>
      <c r="I140" s="15">
        <v>12</v>
      </c>
      <c r="J140" s="15" t="s">
        <v>227</v>
      </c>
      <c r="K140" s="15">
        <v>621</v>
      </c>
      <c r="L140" s="17">
        <v>0</v>
      </c>
      <c r="M140" s="17">
        <v>0</v>
      </c>
      <c r="N140" s="17">
        <v>602</v>
      </c>
      <c r="O140" s="21">
        <v>2272.1</v>
      </c>
      <c r="P140" s="17">
        <v>847.3</v>
      </c>
      <c r="Q140" s="17">
        <v>847.3</v>
      </c>
      <c r="R140" s="17">
        <v>881.2</v>
      </c>
    </row>
    <row r="141" spans="1:18" ht="18.75" x14ac:dyDescent="0.3">
      <c r="R141" s="28" t="s">
        <v>259</v>
      </c>
    </row>
  </sheetData>
  <mergeCells count="88">
    <mergeCell ref="C119:C124"/>
    <mergeCell ref="D119:D124"/>
    <mergeCell ref="E119:E124"/>
    <mergeCell ref="A104:A105"/>
    <mergeCell ref="B104:B105"/>
    <mergeCell ref="C104:C105"/>
    <mergeCell ref="D104:D105"/>
    <mergeCell ref="E104:E105"/>
    <mergeCell ref="A119:A124"/>
    <mergeCell ref="B119:B124"/>
    <mergeCell ref="A125:A129"/>
    <mergeCell ref="B125:B129"/>
    <mergeCell ref="C125:C129"/>
    <mergeCell ref="D125:D129"/>
    <mergeCell ref="E125:E129"/>
    <mergeCell ref="A135:A138"/>
    <mergeCell ref="B135:B138"/>
    <mergeCell ref="C135:C138"/>
    <mergeCell ref="D135:D138"/>
    <mergeCell ref="E135:E138"/>
    <mergeCell ref="F104:F105"/>
    <mergeCell ref="A102:A103"/>
    <mergeCell ref="B102:B103"/>
    <mergeCell ref="C102:C103"/>
    <mergeCell ref="D102:D103"/>
    <mergeCell ref="E102:E103"/>
    <mergeCell ref="F102:F103"/>
    <mergeCell ref="A95:A96"/>
    <mergeCell ref="B95:B96"/>
    <mergeCell ref="C95:C96"/>
    <mergeCell ref="D95:D96"/>
    <mergeCell ref="E95:E96"/>
    <mergeCell ref="A98:A99"/>
    <mergeCell ref="B98:B99"/>
    <mergeCell ref="C98:C99"/>
    <mergeCell ref="D98:D99"/>
    <mergeCell ref="E98:E99"/>
    <mergeCell ref="E81:E82"/>
    <mergeCell ref="A93:A94"/>
    <mergeCell ref="B93:B94"/>
    <mergeCell ref="C93:C94"/>
    <mergeCell ref="D93:D94"/>
    <mergeCell ref="E93:E94"/>
    <mergeCell ref="A91:A92"/>
    <mergeCell ref="B91:B92"/>
    <mergeCell ref="C91:C92"/>
    <mergeCell ref="D91:D92"/>
    <mergeCell ref="E91:E92"/>
    <mergeCell ref="A88:A90"/>
    <mergeCell ref="B88:B90"/>
    <mergeCell ref="C88:C90"/>
    <mergeCell ref="D88:D90"/>
    <mergeCell ref="A81:A82"/>
    <mergeCell ref="B81:B82"/>
    <mergeCell ref="C81:C82"/>
    <mergeCell ref="D81:D82"/>
    <mergeCell ref="A72:A73"/>
    <mergeCell ref="B72:B73"/>
    <mergeCell ref="C72:C73"/>
    <mergeCell ref="D72:D73"/>
    <mergeCell ref="E72:E73"/>
    <mergeCell ref="A54:A55"/>
    <mergeCell ref="B54:B55"/>
    <mergeCell ref="C54:C55"/>
    <mergeCell ref="D54:D55"/>
    <mergeCell ref="E54:E55"/>
    <mergeCell ref="A6:Q6"/>
    <mergeCell ref="A16:A17"/>
    <mergeCell ref="B16:B17"/>
    <mergeCell ref="C16:C17"/>
    <mergeCell ref="D16:D17"/>
    <mergeCell ref="E16:E17"/>
    <mergeCell ref="N1:R1"/>
    <mergeCell ref="N2:R2"/>
    <mergeCell ref="O3:R3"/>
    <mergeCell ref="E88:E90"/>
    <mergeCell ref="A4:R4"/>
    <mergeCell ref="L7:R7"/>
    <mergeCell ref="A9:A15"/>
    <mergeCell ref="B9:B15"/>
    <mergeCell ref="C9:C15"/>
    <mergeCell ref="D9:D15"/>
    <mergeCell ref="E9:E15"/>
    <mergeCell ref="A7:D7"/>
    <mergeCell ref="E7:E8"/>
    <mergeCell ref="F7:F8"/>
    <mergeCell ref="G7:K7"/>
    <mergeCell ref="A5:Q5"/>
  </mergeCells>
  <hyperlinks>
    <hyperlink ref="E16" location="P140" display="P140"/>
    <hyperlink ref="E54" location="P221" display="P221"/>
    <hyperlink ref="E72" location="P282" display="P282"/>
    <hyperlink ref="E81" location="P334" display="P334"/>
    <hyperlink ref="E88" location="P375" display="P375"/>
    <hyperlink ref="E98" location="P442" display="P442"/>
    <hyperlink ref="E119" location="P499" display="P499"/>
  </hyperlinks>
  <pageMargins left="0.51181102362204722" right="0.51181102362204722" top="0.74803149606299213" bottom="0.74803149606299213" header="0.31496062992125984" footer="0.31496062992125984"/>
  <pageSetup paperSize="9" scale="8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ASANOVA</dc:creator>
  <cp:lastModifiedBy>User</cp:lastModifiedBy>
  <cp:lastPrinted>2018-10-23T06:16:46Z</cp:lastPrinted>
  <dcterms:created xsi:type="dcterms:W3CDTF">2018-01-27T10:26:19Z</dcterms:created>
  <dcterms:modified xsi:type="dcterms:W3CDTF">2018-10-23T06:21:43Z</dcterms:modified>
</cp:coreProperties>
</file>